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date1904="1" showInkAnnotation="0" autoCompressPictures="0"/>
  <bookViews>
    <workbookView xWindow="3380" yWindow="720" windowWidth="16640" windowHeight="14380" tabRatio="693" firstSheet="2" activeTab="2"/>
  </bookViews>
  <sheets>
    <sheet name="&lt;&lt;RS2 all&gt;&gt;" sheetId="24" r:id="rId1"/>
    <sheet name="Pre-K" sheetId="27" r:id="rId2"/>
    <sheet name="RS2 Kindergarten" sheetId="21" r:id="rId3"/>
    <sheet name="RS2 Grade 1" sheetId="22" r:id="rId4"/>
    <sheet name="RS2 Grade 2" sheetId="23" r:id="rId5"/>
    <sheet name="RS2 Grade 3" sheetId="25" r:id="rId6"/>
    <sheet name="RS1 Grade 4" sheetId="16" r:id="rId7"/>
    <sheet name="MIDDLE SCHOOL" sheetId="26" r:id="rId8"/>
  </sheets>
  <definedNames>
    <definedName name="HomeEducation" localSheetId="0">#REF!</definedName>
    <definedName name="HomeEducation" localSheetId="7">#REF!</definedName>
    <definedName name="HomeEducation" localSheetId="6">#REF!</definedName>
    <definedName name="HomeEducation" localSheetId="3">#REF!</definedName>
    <definedName name="HomeEducation" localSheetId="4">#REF!</definedName>
    <definedName name="HomeEducation" localSheetId="5">#REF!</definedName>
    <definedName name="HomeEducation" localSheetId="2">#REF!</definedName>
    <definedName name="HomeEducation">#REF!</definedName>
    <definedName name="Original" localSheetId="0">#REF!</definedName>
    <definedName name="Original" localSheetId="7">#REF!</definedName>
    <definedName name="Original" localSheetId="6">#REF!</definedName>
    <definedName name="Original" localSheetId="3">#REF!</definedName>
    <definedName name="Original" localSheetId="4">#REF!</definedName>
    <definedName name="Original" localSheetId="5">#REF!</definedName>
    <definedName name="Original" localSheetId="2">#REF!</definedName>
    <definedName name="Original">#REF!</definedName>
    <definedName name="_xlnm.Print_Area" localSheetId="0">'&lt;&lt;RS2 all&gt;&gt;'!$C$2:$I$56</definedName>
    <definedName name="_xlnm.Print_Area" localSheetId="7">'MIDDLE SCHOOL'!$C$2:$I$39</definedName>
    <definedName name="_xlnm.Print_Area" localSheetId="6">'RS1 Grade 4'!$C$2:$I$44</definedName>
    <definedName name="_xlnm.Print_Area" localSheetId="3">'RS2 Grade 1'!$C$2:$I$51</definedName>
    <definedName name="_xlnm.Print_Area" localSheetId="4">'RS2 Grade 2'!$C$2:$I$55</definedName>
    <definedName name="_xlnm.Print_Area" localSheetId="5">'RS2 Grade 3'!$C$2:$I$48</definedName>
    <definedName name="_xlnm.Print_Area" localSheetId="2">'RS2 Kindergarten'!$C$2:$I$45</definedName>
    <definedName name="School" localSheetId="0">#REF!</definedName>
    <definedName name="School" localSheetId="7">#REF!</definedName>
    <definedName name="School" localSheetId="6">#REF!</definedName>
    <definedName name="School" localSheetId="3">#REF!</definedName>
    <definedName name="School" localSheetId="4">#REF!</definedName>
    <definedName name="School" localSheetId="5">#REF!</definedName>
    <definedName name="School" localSheetId="2">#REF!</definedName>
    <definedName name="School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25" l="1"/>
  <c r="H38" i="25"/>
  <c r="G33" i="25"/>
  <c r="I33" i="25"/>
  <c r="H33" i="25"/>
  <c r="G42" i="25"/>
  <c r="H42" i="25"/>
  <c r="G40" i="25"/>
  <c r="H40" i="25"/>
  <c r="G25" i="25"/>
  <c r="I25" i="25"/>
  <c r="H25" i="25"/>
  <c r="G28" i="25"/>
  <c r="H28" i="25"/>
  <c r="I28" i="25"/>
  <c r="G15" i="26"/>
  <c r="G34" i="16"/>
  <c r="H34" i="16"/>
  <c r="G26" i="16"/>
  <c r="G24" i="16"/>
  <c r="G35" i="16"/>
  <c r="G39" i="16"/>
  <c r="G41" i="16"/>
  <c r="G38" i="16"/>
  <c r="G36" i="25"/>
  <c r="G45" i="25"/>
  <c r="G27" i="25"/>
  <c r="G43" i="25"/>
  <c r="G23" i="25"/>
  <c r="G37" i="25"/>
  <c r="G32" i="25"/>
  <c r="G29" i="23"/>
  <c r="G51" i="23"/>
  <c r="G37" i="23"/>
  <c r="G23" i="23"/>
  <c r="G22" i="23"/>
  <c r="G47" i="23"/>
  <c r="G39" i="23"/>
  <c r="G34" i="23"/>
  <c r="G26" i="23"/>
  <c r="G52" i="23"/>
  <c r="G50" i="23"/>
  <c r="G49" i="23"/>
  <c r="G45" i="23"/>
  <c r="G43" i="23"/>
  <c r="G41" i="23"/>
  <c r="G28" i="23"/>
  <c r="G45" i="22"/>
  <c r="G28" i="22"/>
  <c r="G34" i="22"/>
  <c r="G30" i="22"/>
  <c r="G26" i="22"/>
  <c r="G43" i="22"/>
  <c r="G39" i="22"/>
  <c r="G48" i="22"/>
  <c r="G47" i="22"/>
  <c r="G40" i="22"/>
  <c r="G38" i="22"/>
  <c r="G33" i="22"/>
  <c r="G24" i="22"/>
  <c r="G40" i="21"/>
  <c r="G34" i="21"/>
  <c r="G25" i="21"/>
  <c r="G39" i="21"/>
  <c r="G29" i="21"/>
  <c r="G23" i="21"/>
  <c r="G22" i="21"/>
  <c r="G21" i="21"/>
  <c r="G20" i="21"/>
  <c r="G30" i="26"/>
  <c r="G31" i="26"/>
  <c r="G32" i="26"/>
  <c r="G33" i="26"/>
  <c r="G34" i="26"/>
  <c r="G35" i="26"/>
  <c r="G36" i="26"/>
  <c r="G29" i="26"/>
  <c r="G28" i="26"/>
  <c r="G16" i="26"/>
  <c r="H16" i="26"/>
  <c r="H15" i="26"/>
  <c r="G14" i="26"/>
  <c r="G13" i="26"/>
  <c r="G21" i="26"/>
  <c r="H21" i="26"/>
  <c r="G23" i="26"/>
  <c r="H23" i="26"/>
  <c r="G27" i="26"/>
  <c r="H27" i="26"/>
  <c r="H13" i="26"/>
  <c r="H14" i="26"/>
  <c r="H28" i="26"/>
  <c r="H29" i="26"/>
  <c r="H30" i="26"/>
  <c r="H31" i="26"/>
  <c r="H32" i="26"/>
  <c r="H33" i="26"/>
  <c r="H34" i="26"/>
  <c r="H35" i="26"/>
  <c r="H36" i="26"/>
  <c r="G17" i="26"/>
  <c r="H17" i="26"/>
  <c r="G18" i="26"/>
  <c r="H18" i="26"/>
  <c r="G19" i="26"/>
  <c r="H19" i="26"/>
  <c r="G20" i="26"/>
  <c r="H20" i="26"/>
  <c r="G22" i="26"/>
  <c r="H22" i="26"/>
  <c r="G24" i="26"/>
  <c r="H24" i="26"/>
  <c r="G25" i="26"/>
  <c r="H25" i="26"/>
  <c r="G26" i="26"/>
  <c r="H26" i="26"/>
  <c r="H37" i="26"/>
  <c r="I37" i="26"/>
  <c r="I20" i="26"/>
  <c r="I19" i="26"/>
  <c r="I18" i="26"/>
  <c r="I17" i="26"/>
  <c r="I36" i="26"/>
  <c r="I35" i="26"/>
  <c r="I34" i="26"/>
  <c r="I33" i="26"/>
  <c r="I32" i="26"/>
  <c r="I31" i="26"/>
  <c r="I30" i="26"/>
  <c r="I29" i="26"/>
  <c r="G39" i="25"/>
  <c r="H39" i="25"/>
  <c r="G44" i="25"/>
  <c r="H44" i="25"/>
  <c r="G16" i="25"/>
  <c r="H16" i="25"/>
  <c r="G17" i="25"/>
  <c r="H17" i="25"/>
  <c r="G18" i="25"/>
  <c r="H18" i="25"/>
  <c r="G19" i="25"/>
  <c r="H19" i="25"/>
  <c r="G20" i="25"/>
  <c r="H20" i="25"/>
  <c r="G21" i="25"/>
  <c r="H21" i="25"/>
  <c r="G22" i="25"/>
  <c r="H22" i="25"/>
  <c r="H23" i="25"/>
  <c r="G24" i="25"/>
  <c r="H24" i="25"/>
  <c r="G26" i="25"/>
  <c r="H26" i="25"/>
  <c r="H27" i="25"/>
  <c r="G29" i="25"/>
  <c r="H29" i="25"/>
  <c r="G30" i="25"/>
  <c r="H30" i="25"/>
  <c r="G31" i="25"/>
  <c r="H31" i="25"/>
  <c r="H32" i="25"/>
  <c r="G34" i="25"/>
  <c r="H34" i="25"/>
  <c r="G35" i="25"/>
  <c r="H35" i="25"/>
  <c r="H36" i="25"/>
  <c r="H37" i="25"/>
  <c r="G41" i="25"/>
  <c r="H41" i="25"/>
  <c r="H43" i="25"/>
  <c r="H45" i="25"/>
  <c r="H46" i="25"/>
  <c r="I43" i="25"/>
  <c r="I32" i="25"/>
  <c r="I31" i="25"/>
  <c r="I30" i="25"/>
  <c r="I29" i="25"/>
  <c r="I27" i="25"/>
  <c r="I26" i="25"/>
  <c r="I24" i="25"/>
  <c r="I23" i="25"/>
  <c r="I22" i="25"/>
  <c r="I21" i="25"/>
  <c r="I19" i="25"/>
  <c r="G40" i="16"/>
  <c r="H40" i="16"/>
  <c r="H38" i="16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G34" i="24"/>
  <c r="H34" i="24"/>
  <c r="G35" i="24"/>
  <c r="H35" i="24"/>
  <c r="G36" i="24"/>
  <c r="H36" i="24"/>
  <c r="G37" i="24"/>
  <c r="H37" i="24"/>
  <c r="G38" i="24"/>
  <c r="H38" i="24"/>
  <c r="G39" i="24"/>
  <c r="H39" i="24"/>
  <c r="G40" i="24"/>
  <c r="H40" i="24"/>
  <c r="G41" i="24"/>
  <c r="H41" i="24"/>
  <c r="G42" i="24"/>
  <c r="H42" i="24"/>
  <c r="G43" i="24"/>
  <c r="H43" i="24"/>
  <c r="G44" i="24"/>
  <c r="H44" i="24"/>
  <c r="G45" i="24"/>
  <c r="H45" i="24"/>
  <c r="G46" i="24"/>
  <c r="H46" i="24"/>
  <c r="G47" i="24"/>
  <c r="H47" i="24"/>
  <c r="G48" i="24"/>
  <c r="H48" i="24"/>
  <c r="G49" i="24"/>
  <c r="H49" i="24"/>
  <c r="G50" i="24"/>
  <c r="H50" i="24"/>
  <c r="G51" i="24"/>
  <c r="H51" i="24"/>
  <c r="G52" i="24"/>
  <c r="H52" i="24"/>
  <c r="G53" i="24"/>
  <c r="H53" i="24"/>
  <c r="H54" i="24"/>
  <c r="I50" i="24"/>
  <c r="I38" i="24"/>
  <c r="I37" i="24"/>
  <c r="I36" i="24"/>
  <c r="I35" i="24"/>
  <c r="I34" i="24"/>
  <c r="I32" i="24"/>
  <c r="I30" i="24"/>
  <c r="I27" i="24"/>
  <c r="I26" i="24"/>
  <c r="I25" i="24"/>
  <c r="I24" i="24"/>
  <c r="I23" i="24"/>
  <c r="I22" i="24"/>
  <c r="I21" i="24"/>
  <c r="I18" i="24"/>
  <c r="G20" i="23"/>
  <c r="G16" i="23"/>
  <c r="H16" i="23"/>
  <c r="G17" i="23"/>
  <c r="H17" i="23"/>
  <c r="G18" i="23"/>
  <c r="H18" i="23"/>
  <c r="G19" i="23"/>
  <c r="H19" i="23"/>
  <c r="H20" i="23"/>
  <c r="G21" i="23"/>
  <c r="H21" i="23"/>
  <c r="H22" i="23"/>
  <c r="H23" i="23"/>
  <c r="G24" i="23"/>
  <c r="H24" i="23"/>
  <c r="G25" i="23"/>
  <c r="H25" i="23"/>
  <c r="H26" i="23"/>
  <c r="G27" i="23"/>
  <c r="H27" i="23"/>
  <c r="H28" i="23"/>
  <c r="H29" i="23"/>
  <c r="G30" i="23"/>
  <c r="H30" i="23"/>
  <c r="G31" i="23"/>
  <c r="H31" i="23"/>
  <c r="G32" i="23"/>
  <c r="H32" i="23"/>
  <c r="G33" i="23"/>
  <c r="H33" i="23"/>
  <c r="H34" i="23"/>
  <c r="G35" i="23"/>
  <c r="H35" i="23"/>
  <c r="G36" i="23"/>
  <c r="H36" i="23"/>
  <c r="H37" i="23"/>
  <c r="G38" i="23"/>
  <c r="H38" i="23"/>
  <c r="H39" i="23"/>
  <c r="G40" i="23"/>
  <c r="H40" i="23"/>
  <c r="H41" i="23"/>
  <c r="G42" i="23"/>
  <c r="H42" i="23"/>
  <c r="H43" i="23"/>
  <c r="G44" i="23"/>
  <c r="H44" i="23"/>
  <c r="H45" i="23"/>
  <c r="G46" i="23"/>
  <c r="H46" i="23"/>
  <c r="H47" i="23"/>
  <c r="G48" i="23"/>
  <c r="H48" i="23"/>
  <c r="H49" i="23"/>
  <c r="H50" i="23"/>
  <c r="H51" i="23"/>
  <c r="H52" i="23"/>
  <c r="H53" i="23"/>
  <c r="I49" i="23"/>
  <c r="I38" i="23"/>
  <c r="I37" i="23"/>
  <c r="I36" i="23"/>
  <c r="I35" i="23"/>
  <c r="I33" i="23"/>
  <c r="I31" i="23"/>
  <c r="I28" i="23"/>
  <c r="I27" i="23"/>
  <c r="I26" i="23"/>
  <c r="I25" i="23"/>
  <c r="I24" i="23"/>
  <c r="I23" i="23"/>
  <c r="I22" i="23"/>
  <c r="I19" i="23"/>
  <c r="G41" i="22"/>
  <c r="G16" i="22"/>
  <c r="H16" i="22"/>
  <c r="G17" i="22"/>
  <c r="H17" i="22"/>
  <c r="G18" i="22"/>
  <c r="H18" i="22"/>
  <c r="G19" i="22"/>
  <c r="H19" i="22"/>
  <c r="G20" i="22"/>
  <c r="H20" i="22"/>
  <c r="G21" i="22"/>
  <c r="H21" i="22"/>
  <c r="G22" i="22"/>
  <c r="H22" i="22"/>
  <c r="G23" i="22"/>
  <c r="H23" i="22"/>
  <c r="H24" i="22"/>
  <c r="G25" i="22"/>
  <c r="H25" i="22"/>
  <c r="H26" i="22"/>
  <c r="G27" i="22"/>
  <c r="H27" i="22"/>
  <c r="H28" i="22"/>
  <c r="G29" i="22"/>
  <c r="H29" i="22"/>
  <c r="H30" i="22"/>
  <c r="G31" i="22"/>
  <c r="H31" i="22"/>
  <c r="G32" i="22"/>
  <c r="H32" i="22"/>
  <c r="H33" i="22"/>
  <c r="H34" i="22"/>
  <c r="G35" i="22"/>
  <c r="H35" i="22"/>
  <c r="G36" i="22"/>
  <c r="H36" i="22"/>
  <c r="G37" i="22"/>
  <c r="H37" i="22"/>
  <c r="H38" i="22"/>
  <c r="H39" i="22"/>
  <c r="H40" i="22"/>
  <c r="H41" i="22"/>
  <c r="G42" i="22"/>
  <c r="H42" i="22"/>
  <c r="H43" i="22"/>
  <c r="G44" i="22"/>
  <c r="H44" i="22"/>
  <c r="H45" i="22"/>
  <c r="G46" i="22"/>
  <c r="H46" i="22"/>
  <c r="H47" i="22"/>
  <c r="H48" i="22"/>
  <c r="H49" i="22"/>
  <c r="I46" i="22"/>
  <c r="I35" i="22"/>
  <c r="I33" i="22"/>
  <c r="I31" i="22"/>
  <c r="I28" i="22"/>
  <c r="I27" i="22"/>
  <c r="I26" i="22"/>
  <c r="I25" i="22"/>
  <c r="I24" i="22"/>
  <c r="I23" i="22"/>
  <c r="I22" i="22"/>
  <c r="I19" i="22"/>
  <c r="G36" i="21"/>
  <c r="G15" i="21"/>
  <c r="H15" i="21"/>
  <c r="G16" i="21"/>
  <c r="H16" i="21"/>
  <c r="G17" i="21"/>
  <c r="H17" i="21"/>
  <c r="G18" i="21"/>
  <c r="H18" i="21"/>
  <c r="G19" i="21"/>
  <c r="H19" i="21"/>
  <c r="H20" i="21"/>
  <c r="H21" i="21"/>
  <c r="H22" i="21"/>
  <c r="H23" i="21"/>
  <c r="G24" i="21"/>
  <c r="H24" i="21"/>
  <c r="H25" i="21"/>
  <c r="G26" i="21"/>
  <c r="H26" i="21"/>
  <c r="G27" i="21"/>
  <c r="H27" i="21"/>
  <c r="G28" i="21"/>
  <c r="H28" i="21"/>
  <c r="H29" i="21"/>
  <c r="G30" i="21"/>
  <c r="H30" i="21"/>
  <c r="G31" i="21"/>
  <c r="H31" i="21"/>
  <c r="G32" i="21"/>
  <c r="H32" i="21"/>
  <c r="G33" i="21"/>
  <c r="H33" i="21"/>
  <c r="H34" i="21"/>
  <c r="G35" i="21"/>
  <c r="H35" i="21"/>
  <c r="H36" i="21"/>
  <c r="G37" i="21"/>
  <c r="H37" i="21"/>
  <c r="G38" i="21"/>
  <c r="H38" i="21"/>
  <c r="H39" i="21"/>
  <c r="H40" i="21"/>
  <c r="G41" i="21"/>
  <c r="H41" i="21"/>
  <c r="G42" i="21"/>
  <c r="H42" i="21"/>
  <c r="H43" i="21"/>
  <c r="I40" i="21"/>
  <c r="I30" i="21"/>
  <c r="I29" i="21"/>
  <c r="I28" i="21"/>
  <c r="I25" i="21"/>
  <c r="I24" i="21"/>
  <c r="I23" i="21"/>
  <c r="I22" i="21"/>
  <c r="I21" i="21"/>
  <c r="I18" i="21"/>
  <c r="G37" i="16"/>
  <c r="G36" i="16"/>
  <c r="G31" i="16"/>
  <c r="G30" i="16"/>
  <c r="G29" i="16"/>
  <c r="G28" i="16"/>
  <c r="G27" i="16"/>
  <c r="G17" i="16"/>
  <c r="G19" i="16"/>
  <c r="G33" i="16"/>
  <c r="G32" i="16"/>
  <c r="G25" i="16"/>
  <c r="G23" i="16"/>
  <c r="G22" i="16"/>
  <c r="G21" i="16"/>
  <c r="G16" i="16"/>
  <c r="H17" i="16"/>
  <c r="G20" i="16"/>
  <c r="H20" i="16"/>
  <c r="H16" i="16"/>
  <c r="H21" i="16"/>
  <c r="H22" i="16"/>
  <c r="H23" i="16"/>
  <c r="H24" i="16"/>
  <c r="H25" i="16"/>
  <c r="H26" i="16"/>
  <c r="H27" i="16"/>
  <c r="H28" i="16"/>
  <c r="H29" i="16"/>
  <c r="H30" i="16"/>
  <c r="H31" i="16"/>
  <c r="H35" i="16"/>
  <c r="G18" i="16"/>
  <c r="H18" i="16"/>
  <c r="H19" i="16"/>
  <c r="H32" i="16"/>
  <c r="H33" i="16"/>
  <c r="H36" i="16"/>
  <c r="H37" i="16"/>
  <c r="H39" i="16"/>
  <c r="H41" i="16"/>
  <c r="H42" i="16"/>
  <c r="I22" i="16"/>
  <c r="I21" i="16"/>
  <c r="I25" i="16"/>
  <c r="I24" i="16"/>
  <c r="I26" i="16"/>
  <c r="I31" i="16"/>
  <c r="I29" i="16"/>
  <c r="I30" i="16"/>
  <c r="I28" i="16"/>
  <c r="I27" i="16"/>
  <c r="I23" i="16"/>
  <c r="I19" i="16"/>
</calcChain>
</file>

<file path=xl/sharedStrings.xml><?xml version="1.0" encoding="utf-8"?>
<sst xmlns="http://schemas.openxmlformats.org/spreadsheetml/2006/main" count="765" uniqueCount="163">
  <si>
    <t>Yellow is the Sun CD</t>
  </si>
  <si>
    <t>CD Sun</t>
  </si>
  <si>
    <t>Geometry Reflectors</t>
  </si>
  <si>
    <t>RF</t>
  </si>
  <si>
    <t>Math Balance</t>
  </si>
  <si>
    <t>Casio Calculator SL-450</t>
  </si>
  <si>
    <t>P</t>
  </si>
  <si>
    <t>CB</t>
  </si>
  <si>
    <t>CODE</t>
  </si>
  <si>
    <t>PRICE</t>
  </si>
  <si>
    <t>DP</t>
  </si>
  <si>
    <t>R14</t>
  </si>
  <si>
    <t>CC</t>
  </si>
  <si>
    <r>
      <t xml:space="preserve">Wood Geometry Solids - </t>
    </r>
    <r>
      <rPr>
        <sz val="9"/>
        <rFont val="Times"/>
      </rPr>
      <t>12 qty</t>
    </r>
  </si>
  <si>
    <t>Money Cards - silver</t>
  </si>
  <si>
    <t>TOTAL</t>
  </si>
  <si>
    <t>KINDERGARTEN ITEMS</t>
  </si>
  <si>
    <t>QTY</t>
  </si>
  <si>
    <t>R11</t>
  </si>
  <si>
    <t>Safe-T Compass</t>
  </si>
  <si>
    <t>SC</t>
  </si>
  <si>
    <t>NEED</t>
  </si>
  <si>
    <t>R16</t>
  </si>
  <si>
    <t>R17</t>
  </si>
  <si>
    <t>mmArc Compass</t>
  </si>
  <si>
    <t>Tangrams</t>
  </si>
  <si>
    <t>Centimeter Cubes</t>
  </si>
  <si>
    <t>Geometry Panels</t>
  </si>
  <si>
    <t>GP</t>
  </si>
  <si>
    <t>Removable Tape</t>
  </si>
  <si>
    <t>FIRST GRADE ITEMS</t>
  </si>
  <si>
    <t>RIGHTSTART™ MATHEMATICS</t>
  </si>
  <si>
    <t>Plastic Coins</t>
  </si>
  <si>
    <t>Basic Number Cards - green</t>
  </si>
  <si>
    <t>A-ST</t>
  </si>
  <si>
    <t>F</t>
  </si>
  <si>
    <t>Drawing Board (Dry Erase)</t>
  </si>
  <si>
    <t>T Square</t>
  </si>
  <si>
    <t>30º-60º Triangle</t>
  </si>
  <si>
    <t>45º Triangle</t>
  </si>
  <si>
    <t>DB</t>
  </si>
  <si>
    <t>TSQ</t>
  </si>
  <si>
    <t>T30</t>
  </si>
  <si>
    <t>T45</t>
  </si>
  <si>
    <t>4-in-1 Ruler</t>
  </si>
  <si>
    <t>Folding Meter Stick</t>
  </si>
  <si>
    <t>CS</t>
  </si>
  <si>
    <t>M5</t>
    <phoneticPr fontId="12"/>
  </si>
  <si>
    <t>TOTAL NUMBER OF STUDENTS:</t>
  </si>
  <si>
    <t>CBE</t>
  </si>
  <si>
    <t>Y</t>
  </si>
  <si>
    <t>Classroom Materials</t>
  </si>
  <si>
    <t>Place Value Cards</t>
  </si>
  <si>
    <t>NUMBER OF CLASSROOMS:</t>
  </si>
  <si>
    <t>Clock Cards</t>
  </si>
  <si>
    <t>cost per child</t>
  </si>
  <si>
    <t>R10</t>
  </si>
  <si>
    <t>R15</t>
  </si>
  <si>
    <t>R3</t>
  </si>
  <si>
    <t>R4</t>
  </si>
  <si>
    <t>R6</t>
  </si>
  <si>
    <t>R7</t>
  </si>
  <si>
    <t>R5</t>
  </si>
  <si>
    <t>A-LA</t>
  </si>
  <si>
    <t>R8</t>
  </si>
  <si>
    <t>R9</t>
  </si>
  <si>
    <t>T-4</t>
  </si>
  <si>
    <t>A-OA</t>
  </si>
  <si>
    <t>T-3</t>
  </si>
  <si>
    <t>W-3</t>
  </si>
  <si>
    <t>W-4</t>
  </si>
  <si>
    <t>Casio Calculator FX-350MS</t>
  </si>
  <si>
    <t>R4ms</t>
  </si>
  <si>
    <t>TOTAL COST:</t>
  </si>
  <si>
    <t>CG</t>
  </si>
  <si>
    <t>CW</t>
  </si>
  <si>
    <t>CY</t>
  </si>
  <si>
    <t>R12</t>
  </si>
  <si>
    <t>Geared Demonstration Clock</t>
  </si>
  <si>
    <t>N</t>
  </si>
  <si>
    <t>2T-K</t>
  </si>
  <si>
    <t>2W-K</t>
  </si>
  <si>
    <t>RIGHTSTART™ MATHEMATICS, Second Edition</t>
  </si>
  <si>
    <t>Goniometer</t>
  </si>
  <si>
    <t>Fraction Charts (set of 2)</t>
  </si>
  <si>
    <t>Multiplication Cards - blue</t>
  </si>
  <si>
    <t>Fraction Cards - yellow</t>
  </si>
  <si>
    <t>Corner Cards</t>
  </si>
  <si>
    <t>Base Ten Picture Cards</t>
  </si>
  <si>
    <t>Multiplication Card Envelopes</t>
  </si>
  <si>
    <t>INCLUDE OPTIONAL ITEMS?           (Y or N)</t>
  </si>
  <si>
    <t>RH1</t>
  </si>
  <si>
    <t>RH2</t>
  </si>
  <si>
    <t xml:space="preserve"> curriculum developed by Joan A. Cotter, Ph.D.</t>
  </si>
  <si>
    <t>2T-1</t>
  </si>
  <si>
    <t>2W-1</t>
  </si>
  <si>
    <t>Yellow is the Sun book</t>
  </si>
  <si>
    <t>Sun</t>
  </si>
  <si>
    <r>
      <t xml:space="preserve">Geared Mini-Clock - </t>
    </r>
    <r>
      <rPr>
        <sz val="9"/>
        <rFont val="Times"/>
      </rPr>
      <t>4 inches (10 cm) high</t>
    </r>
  </si>
  <si>
    <t>INCLUDE COIL-BOUND WORKSHEETS?    (Y or N)</t>
  </si>
  <si>
    <t>ITEMS</t>
  </si>
  <si>
    <t>NOTE: Watch abacus count under 10….</t>
  </si>
  <si>
    <t>RightStart™ Mathematics Manual XXXXX</t>
  </si>
  <si>
    <t>XXX</t>
  </si>
  <si>
    <t>Math Card Games, 5th edition</t>
  </si>
  <si>
    <t>AL Abacus Standard</t>
  </si>
  <si>
    <t xml:space="preserve">AL Abacus Large </t>
  </si>
  <si>
    <t>AL Abacus Overhead</t>
  </si>
  <si>
    <t>RightStart™ Mathematics Coil-Bound Worksheets</t>
  </si>
  <si>
    <t>Enter the number of classrooms and the total number of students.</t>
  </si>
  <si>
    <t xml:space="preserve">Worksheets are provided as blackline masters in the lesson manual as well as electroincally for reproduction. Indicate if optional coil-bound printed worksheets and optional items (highlighted in grey below) are desired with "Y" for yes and "N" for no.  </t>
  </si>
  <si>
    <r>
      <t xml:space="preserve">Geoboards - </t>
    </r>
    <r>
      <rPr>
        <sz val="9"/>
        <rFont val="Times"/>
      </rPr>
      <t>2 in a set</t>
    </r>
  </si>
  <si>
    <t>per classroom</t>
  </si>
  <si>
    <t>PER STUDENT</t>
  </si>
  <si>
    <t>RightStart™ Mathematics Kindergarten manual, 2nd ed</t>
  </si>
  <si>
    <t>RightStart™ Mathematics Coil-Bound Kindergarten Worksheets</t>
  </si>
  <si>
    <t>RightStart™ Mathematics First Grade manual, 2nd ed</t>
  </si>
  <si>
    <t>RightStart™ Mathematics Coil-Bound First Grade Worksheets</t>
  </si>
  <si>
    <t>SECOND GRADE ITEMS</t>
  </si>
  <si>
    <t>RightStart™ Mathematics Second Grade manual, 2nd ed</t>
  </si>
  <si>
    <t>RightStart™ Mathematics Coil-Bound Second Grade Worksheets</t>
  </si>
  <si>
    <t>RightStart™ Mathematics Grade 4 manual, 1st ed</t>
  </si>
  <si>
    <t>GRADE 4 ITEMS</t>
  </si>
  <si>
    <t>RightStart™ Mathematics Coil-Bound Grade 4 Worksheets</t>
  </si>
  <si>
    <r>
      <t xml:space="preserve">Colored 1" Tiles - </t>
    </r>
    <r>
      <rPr>
        <sz val="9"/>
        <rFont val="Times"/>
      </rPr>
      <t>200 qty</t>
    </r>
  </si>
  <si>
    <t>GRADE 3 ITEMS</t>
  </si>
  <si>
    <t>RightStart™ Mathematics Grade 3 manual, 1st ed</t>
  </si>
  <si>
    <t>RightStart™ Mathematics Coil-Bound Grade 3 Worksheets</t>
  </si>
  <si>
    <t>INCLUDE PRE-PRINTED WORKSHEETS?    (Y or N)</t>
  </si>
  <si>
    <t>TG</t>
  </si>
  <si>
    <t>MIDDLE SCHOOL ITEMS</t>
  </si>
  <si>
    <t xml:space="preserve">RightStart™ Mathematics; A Hands-On Geometric Approach Lessons  </t>
  </si>
  <si>
    <t xml:space="preserve">RightStart™ Mathematics; A Hands-On Geometric Approach Solutions </t>
  </si>
  <si>
    <t>SG</t>
  </si>
  <si>
    <t>E-WG</t>
  </si>
  <si>
    <t>WG</t>
  </si>
  <si>
    <t>INCLUDE OPTIONAL MATH CARD GAMES?           (Y or N)</t>
  </si>
  <si>
    <t>RightStart™ Mathematics; A Hands-On Geometric Approach E-Worksheets</t>
  </si>
  <si>
    <t>RightStart™ Mathematics; A Hands-On Geometric Approach Pre-Printed Worksheets</t>
  </si>
  <si>
    <t>Share w/ G1</t>
  </si>
  <si>
    <t>Share w/ G2</t>
  </si>
  <si>
    <t>Share w/ Kinder</t>
  </si>
  <si>
    <t>Share w/ G4</t>
  </si>
  <si>
    <t xml:space="preserve">Worksheets are provided as blackline masters in the lesson manual as well as electronically for reproduction. Indicate if optional coil-bound printed worksheets and optional items (highlighted in grey below) are desired with "Y" for yes and "N" for no.  </t>
  </si>
  <si>
    <r>
      <t xml:space="preserve">Tally Sticks - </t>
    </r>
    <r>
      <rPr>
        <sz val="9"/>
        <rFont val="Times"/>
      </rPr>
      <t>55 qty</t>
    </r>
  </si>
  <si>
    <t>SHARING WITH RIGHTSTART™ MATH FIRST GRADE, 2e?</t>
  </si>
  <si>
    <t>SHARING WITH RIGHTSTART™ MATH SECOND GRADE, 2e?</t>
  </si>
  <si>
    <t>SHARING WITH RIGHTSTART™ MATH KINDERGARTEN, 2e?</t>
  </si>
  <si>
    <t>SHARING WITH RIGHTSTART™ MATH GRADE 4, 1e?</t>
  </si>
  <si>
    <t>SHARING WITH RIGHTSTART™ MATH XXXXX GRADE, 2e?</t>
  </si>
  <si>
    <t>Some materials are used at different times in the year in each grade. If sharing is preferred with other RightStart™ grades, indicate "Y" for yes and "N" for no for the specific grades.</t>
  </si>
  <si>
    <t>RIGHTSTART™ MATHEMATICS, First Edition</t>
  </si>
  <si>
    <t xml:space="preserve">Worksheets areavailable either pre-printed or as a PDF for reproduction as needed for a single classroom's use. Indicate worksheet choice and optional math card games (highlighted in grey below) are desired with "Y" for yes and "N" for no.  </t>
  </si>
  <si>
    <t>y</t>
  </si>
  <si>
    <t>If looking to substitute materials, please see our blog post on the characteristics of the materials: http://rightstartmath.com/rightstart-manipulatives</t>
  </si>
  <si>
    <t>RIGHTSTART™ MATHEMATICS, First Edition - used for K4</t>
  </si>
  <si>
    <t>RightStart™ Mathematics Kindergarten manual, 1st ed</t>
  </si>
  <si>
    <t>TK</t>
  </si>
  <si>
    <t xml:space="preserve"> -  </t>
  </si>
  <si>
    <t>QTY DISCOUNT</t>
  </si>
  <si>
    <t>no discount</t>
  </si>
  <si>
    <t xml:space="preserve">Math Balance </t>
  </si>
  <si>
    <t>updated 2/22/16 by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</si>
</sst>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9"/>
      <name val="Geneva"/>
    </font>
    <font>
      <sz val="9"/>
      <name val="Geneva"/>
    </font>
    <font>
      <sz val="9"/>
      <name val="Times"/>
    </font>
    <font>
      <b/>
      <sz val="14"/>
      <name val="Times"/>
    </font>
    <font>
      <b/>
      <sz val="12"/>
      <name val="Times"/>
    </font>
    <font>
      <sz val="12"/>
      <name val="Times"/>
    </font>
    <font>
      <sz val="10"/>
      <name val="Times"/>
    </font>
    <font>
      <sz val="13"/>
      <name val="Eras Bold"/>
    </font>
    <font>
      <b/>
      <i/>
      <sz val="12"/>
      <name val="Times"/>
    </font>
    <font>
      <b/>
      <sz val="12"/>
      <color indexed="12"/>
      <name val="Times"/>
    </font>
    <font>
      <b/>
      <sz val="12"/>
      <color indexed="12"/>
      <name val="Geneva"/>
    </font>
    <font>
      <sz val="18"/>
      <color indexed="12"/>
      <name val="Geneva"/>
    </font>
    <font>
      <sz val="8"/>
      <name val="Geneva"/>
    </font>
    <font>
      <sz val="10"/>
      <name val="Arial"/>
    </font>
    <font>
      <sz val="20"/>
      <name val="Eras Bold"/>
    </font>
    <font>
      <sz val="12"/>
      <name val="Arial"/>
    </font>
    <font>
      <b/>
      <sz val="14"/>
      <name val="Geneva"/>
    </font>
    <font>
      <b/>
      <sz val="11"/>
      <name val="Geneva"/>
    </font>
    <font>
      <u/>
      <sz val="9"/>
      <color theme="10"/>
      <name val="Geneva"/>
    </font>
    <font>
      <u/>
      <sz val="9"/>
      <color theme="11"/>
      <name val="Geneva"/>
    </font>
    <font>
      <b/>
      <sz val="8"/>
      <color indexed="12"/>
      <name val="Geneva"/>
    </font>
    <font>
      <b/>
      <sz val="11"/>
      <color rgb="FFFF0000"/>
      <name val="Geneva"/>
    </font>
    <font>
      <i/>
      <sz val="9"/>
      <color rgb="FFFF0000"/>
      <name val="Geneva"/>
    </font>
    <font>
      <sz val="9"/>
      <color theme="0" tint="-0.14999847407452621"/>
      <name val="Geneva"/>
    </font>
    <font>
      <sz val="30"/>
      <color rgb="FFFF0000"/>
      <name val="Geneva"/>
    </font>
    <font>
      <sz val="26"/>
      <color rgb="FFFF0000"/>
      <name val="Geneva"/>
    </font>
    <font>
      <b/>
      <i/>
      <sz val="11"/>
      <color rgb="FFFF0000"/>
      <name val="Geneva"/>
    </font>
    <font>
      <sz val="6"/>
      <color rgb="FFFF0000"/>
      <name val="Geneva"/>
    </font>
    <font>
      <sz val="12"/>
      <name val="Geneva"/>
    </font>
    <font>
      <sz val="10"/>
      <color rgb="FFFF0000"/>
      <name val="Times"/>
    </font>
    <font>
      <b/>
      <i/>
      <sz val="11"/>
      <color rgb="FF008000"/>
      <name val="Geneva"/>
    </font>
    <font>
      <sz val="30"/>
      <color rgb="FF008000"/>
      <name val="Geneva"/>
    </font>
    <font>
      <sz val="26"/>
      <color rgb="FF008000"/>
      <name val="Geneva"/>
    </font>
    <font>
      <i/>
      <sz val="9"/>
      <name val="Times"/>
    </font>
    <font>
      <sz val="10"/>
      <color theme="0"/>
      <name val="Times"/>
    </font>
    <font>
      <b/>
      <sz val="12"/>
      <color theme="0"/>
      <name val="Times"/>
    </font>
    <font>
      <sz val="9"/>
      <color theme="0"/>
      <name val="Geneva"/>
    </font>
    <font>
      <sz val="9"/>
      <color rgb="FFD9D9D9"/>
      <name val="Geneva"/>
    </font>
    <font>
      <b/>
      <sz val="8"/>
      <color rgb="FF0000D4"/>
      <name val="Geneva"/>
    </font>
    <font>
      <b/>
      <sz val="12"/>
      <color rgb="FF0000D4"/>
      <name val="Geneva"/>
    </font>
    <font>
      <sz val="18"/>
      <color rgb="FF0000D4"/>
      <name val="Geneva"/>
    </font>
    <font>
      <sz val="10"/>
      <color rgb="FFFFFFFF"/>
      <name val="Times"/>
    </font>
    <font>
      <b/>
      <sz val="12"/>
      <color rgb="FF0000D4"/>
      <name val="Times"/>
    </font>
    <font>
      <b/>
      <sz val="12"/>
      <color rgb="FFFFFFFF"/>
      <name val="Times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46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05CFF"/>
        <bgColor indexed="64"/>
      </patternFill>
    </fill>
    <fill>
      <patternFill patternType="solid">
        <fgColor rgb="FF00C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9D9D9"/>
        <bgColor rgb="FF000000"/>
      </patternFill>
    </fill>
  </fills>
  <borders count="61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2" xfId="0" applyFont="1" applyBorder="1"/>
    <xf numFmtId="0" fontId="0" fillId="0" borderId="0" xfId="0" applyAlignment="1"/>
    <xf numFmtId="0" fontId="0" fillId="0" borderId="0" xfId="0" applyFill="1" applyAlignment="1"/>
    <xf numFmtId="8" fontId="6" fillId="0" borderId="0" xfId="0" applyNumberFormat="1" applyFont="1" applyAlignment="1"/>
    <xf numFmtId="0" fontId="5" fillId="0" borderId="0" xfId="0" applyFont="1" applyAlignment="1"/>
    <xf numFmtId="8" fontId="5" fillId="0" borderId="3" xfId="0" applyNumberFormat="1" applyFont="1" applyBorder="1" applyAlignment="1"/>
    <xf numFmtId="0" fontId="5" fillId="0" borderId="3" xfId="0" applyFont="1" applyBorder="1" applyAlignment="1"/>
    <xf numFmtId="8" fontId="5" fillId="0" borderId="4" xfId="0" applyNumberFormat="1" applyFont="1" applyBorder="1" applyAlignment="1"/>
    <xf numFmtId="8" fontId="5" fillId="0" borderId="5" xfId="0" applyNumberFormat="1" applyFont="1" applyBorder="1" applyAlignment="1"/>
    <xf numFmtId="1" fontId="9" fillId="0" borderId="5" xfId="0" applyNumberFormat="1" applyFont="1" applyBorder="1" applyAlignment="1">
      <alignment horizontal="center"/>
    </xf>
    <xf numFmtId="43" fontId="9" fillId="0" borderId="5" xfId="1" applyFont="1" applyBorder="1" applyAlignment="1"/>
    <xf numFmtId="1" fontId="9" fillId="0" borderId="3" xfId="0" applyNumberFormat="1" applyFont="1" applyBorder="1" applyAlignment="1">
      <alignment horizontal="center"/>
    </xf>
    <xf numFmtId="43" fontId="9" fillId="0" borderId="3" xfId="1" applyFont="1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/>
    <xf numFmtId="0" fontId="15" fillId="0" borderId="0" xfId="0" applyFont="1" applyAlignment="1"/>
    <xf numFmtId="8" fontId="15" fillId="0" borderId="0" xfId="0" applyNumberFormat="1" applyFont="1" applyAlignment="1"/>
    <xf numFmtId="8" fontId="5" fillId="0" borderId="1" xfId="0" applyNumberFormat="1" applyFont="1" applyBorder="1" applyAlignment="1"/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Fill="1" applyAlignment="1"/>
    <xf numFmtId="43" fontId="9" fillId="0" borderId="11" xfId="1" applyFont="1" applyBorder="1" applyAlignment="1"/>
    <xf numFmtId="43" fontId="9" fillId="0" borderId="1" xfId="1" applyFont="1" applyBorder="1" applyAlignment="1"/>
    <xf numFmtId="1" fontId="9" fillId="0" borderId="5" xfId="0" applyNumberFormat="1" applyFont="1" applyFill="1" applyBorder="1" applyAlignment="1">
      <alignment horizontal="center"/>
    </xf>
    <xf numFmtId="43" fontId="9" fillId="0" borderId="11" xfId="1" applyFont="1" applyFill="1" applyBorder="1" applyAlignment="1"/>
    <xf numFmtId="0" fontId="5" fillId="0" borderId="2" xfId="0" applyFont="1" applyBorder="1" applyAlignment="1"/>
    <xf numFmtId="8" fontId="5" fillId="0" borderId="13" xfId="0" applyNumberFormat="1" applyFont="1" applyBorder="1" applyAlignment="1"/>
    <xf numFmtId="1" fontId="9" fillId="0" borderId="4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43" fontId="9" fillId="0" borderId="19" xfId="1" applyFont="1" applyFill="1" applyBorder="1" applyAlignment="1"/>
    <xf numFmtId="0" fontId="5" fillId="0" borderId="9" xfId="0" applyFont="1" applyFill="1" applyBorder="1" applyAlignment="1"/>
    <xf numFmtId="0" fontId="5" fillId="0" borderId="3" xfId="0" applyFont="1" applyFill="1" applyBorder="1" applyAlignment="1"/>
    <xf numFmtId="0" fontId="5" fillId="0" borderId="2" xfId="0" applyFont="1" applyFill="1" applyBorder="1" applyAlignment="1"/>
    <xf numFmtId="44" fontId="3" fillId="0" borderId="23" xfId="2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4" fontId="3" fillId="4" borderId="23" xfId="2" applyFont="1" applyFill="1" applyBorder="1" applyAlignment="1">
      <alignment horizontal="right" vertical="center"/>
    </xf>
    <xf numFmtId="0" fontId="8" fillId="0" borderId="5" xfId="0" applyFont="1" applyFill="1" applyBorder="1" applyAlignment="1"/>
    <xf numFmtId="44" fontId="3" fillId="5" borderId="23" xfId="2" applyFont="1" applyFill="1" applyBorder="1" applyAlignment="1">
      <alignment horizontal="right" vertical="center"/>
    </xf>
    <xf numFmtId="0" fontId="21" fillId="0" borderId="0" xfId="0" applyFont="1" applyAlignment="1"/>
    <xf numFmtId="0" fontId="23" fillId="0" borderId="0" xfId="0" applyFont="1"/>
    <xf numFmtId="0" fontId="22" fillId="0" borderId="0" xfId="0" applyFont="1" applyAlignment="1"/>
    <xf numFmtId="0" fontId="8" fillId="6" borderId="5" xfId="0" applyFont="1" applyFill="1" applyBorder="1" applyAlignment="1"/>
    <xf numFmtId="0" fontId="5" fillId="6" borderId="5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8" fontId="5" fillId="6" borderId="3" xfId="0" applyNumberFormat="1" applyFont="1" applyFill="1" applyBorder="1" applyAlignment="1"/>
    <xf numFmtId="1" fontId="9" fillId="3" borderId="5" xfId="0" applyNumberFormat="1" applyFont="1" applyFill="1" applyBorder="1" applyAlignment="1">
      <alignment horizontal="center"/>
    </xf>
    <xf numFmtId="43" fontId="9" fillId="3" borderId="3" xfId="1" applyFont="1" applyFill="1" applyBorder="1" applyAlignment="1"/>
    <xf numFmtId="0" fontId="4" fillId="3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" xfId="0" applyFont="1" applyBorder="1" applyAlignment="1"/>
    <xf numFmtId="0" fontId="5" fillId="0" borderId="1" xfId="0" applyFont="1" applyFill="1" applyBorder="1" applyAlignment="1"/>
    <xf numFmtId="0" fontId="5" fillId="0" borderId="19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8" fontId="5" fillId="0" borderId="3" xfId="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4" fillId="0" borderId="8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43" fontId="9" fillId="3" borderId="1" xfId="0" applyNumberFormat="1" applyFont="1" applyFill="1" applyBorder="1" applyAlignment="1"/>
    <xf numFmtId="43" fontId="9" fillId="0" borderId="5" xfId="0" applyNumberFormat="1" applyFont="1" applyBorder="1" applyAlignment="1"/>
    <xf numFmtId="43" fontId="9" fillId="0" borderId="1" xfId="0" applyNumberFormat="1" applyFont="1" applyBorder="1" applyAlignment="1"/>
    <xf numFmtId="43" fontId="9" fillId="0" borderId="3" xfId="0" applyNumberFormat="1" applyFont="1" applyBorder="1" applyAlignment="1"/>
    <xf numFmtId="8" fontId="5" fillId="0" borderId="1" xfId="0" applyNumberFormat="1" applyFont="1" applyFill="1" applyBorder="1" applyAlignment="1"/>
    <xf numFmtId="8" fontId="5" fillId="2" borderId="3" xfId="0" applyNumberFormat="1" applyFont="1" applyFill="1" applyBorder="1" applyAlignment="1"/>
    <xf numFmtId="43" fontId="9" fillId="2" borderId="1" xfId="0" applyNumberFormat="1" applyFont="1" applyFill="1" applyBorder="1" applyAlignment="1"/>
    <xf numFmtId="43" fontId="9" fillId="3" borderId="1" xfId="1" applyFont="1" applyFill="1" applyBorder="1" applyAlignment="1"/>
    <xf numFmtId="0" fontId="5" fillId="0" borderId="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44" fontId="3" fillId="7" borderId="23" xfId="2" applyFont="1" applyFill="1" applyBorder="1" applyAlignment="1">
      <alignment horizontal="right" vertical="center"/>
    </xf>
    <xf numFmtId="0" fontId="8" fillId="0" borderId="1" xfId="0" applyFont="1" applyFill="1" applyBorder="1" applyAlignmen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17" xfId="0" applyFont="1" applyFill="1" applyBorder="1" applyAlignment="1">
      <alignment horizontal="center"/>
    </xf>
    <xf numFmtId="43" fontId="9" fillId="0" borderId="1" xfId="0" applyNumberFormat="1" applyFont="1" applyFill="1" applyBorder="1" applyAlignment="1"/>
    <xf numFmtId="43" fontId="9" fillId="0" borderId="3" xfId="0" applyNumberFormat="1" applyFont="1" applyFill="1" applyBorder="1" applyAlignment="1"/>
    <xf numFmtId="8" fontId="5" fillId="0" borderId="5" xfId="0" applyNumberFormat="1" applyFont="1" applyFill="1" applyBorder="1" applyAlignment="1"/>
    <xf numFmtId="43" fontId="9" fillId="0" borderId="3" xfId="1" applyFont="1" applyFill="1" applyBorder="1" applyAlignment="1"/>
    <xf numFmtId="43" fontId="9" fillId="0" borderId="1" xfId="1" applyFont="1" applyFill="1" applyBorder="1" applyAlignment="1"/>
    <xf numFmtId="0" fontId="4" fillId="0" borderId="1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8" fontId="5" fillId="0" borderId="4" xfId="0" applyNumberFormat="1" applyFont="1" applyFill="1" applyBorder="1" applyAlignment="1"/>
    <xf numFmtId="0" fontId="29" fillId="0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5" fillId="0" borderId="10" xfId="0" applyFont="1" applyFill="1" applyBorder="1" applyAlignment="1"/>
    <xf numFmtId="8" fontId="5" fillId="0" borderId="6" xfId="0" applyNumberFormat="1" applyFont="1" applyBorder="1" applyAlignment="1"/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43" fontId="9" fillId="0" borderId="19" xfId="1" applyFont="1" applyBorder="1" applyAlignment="1"/>
    <xf numFmtId="0" fontId="4" fillId="9" borderId="24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44" fontId="3" fillId="9" borderId="23" xfId="2" applyFont="1" applyFill="1" applyBorder="1" applyAlignment="1">
      <alignment horizontal="right" vertical="center"/>
    </xf>
    <xf numFmtId="44" fontId="3" fillId="8" borderId="23" xfId="2" applyFont="1" applyFill="1" applyBorder="1" applyAlignment="1">
      <alignment horizontal="right" vertical="center"/>
    </xf>
    <xf numFmtId="0" fontId="4" fillId="10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44" fontId="3" fillId="10" borderId="23" xfId="2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8" fillId="0" borderId="11" xfId="0" applyFont="1" applyBorder="1" applyAlignment="1"/>
    <xf numFmtId="43" fontId="9" fillId="3" borderId="5" xfId="1" applyFont="1" applyFill="1" applyBorder="1" applyAlignment="1"/>
    <xf numFmtId="43" fontId="9" fillId="3" borderId="5" xfId="0" applyNumberFormat="1" applyFont="1" applyFill="1" applyBorder="1" applyAlignment="1"/>
    <xf numFmtId="43" fontId="9" fillId="3" borderId="3" xfId="0" applyNumberFormat="1" applyFont="1" applyFill="1" applyBorder="1" applyAlignment="1"/>
    <xf numFmtId="43" fontId="9" fillId="3" borderId="19" xfId="0" applyNumberFormat="1" applyFont="1" applyFill="1" applyBorder="1" applyAlignment="1"/>
    <xf numFmtId="0" fontId="33" fillId="0" borderId="0" xfId="0" applyFont="1" applyFill="1" applyAlignment="1"/>
    <xf numFmtId="0" fontId="31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0" fontId="25" fillId="0" borderId="3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34" fillId="0" borderId="0" xfId="0" applyFont="1" applyAlignment="1"/>
    <xf numFmtId="0" fontId="36" fillId="0" borderId="0" xfId="0" applyFont="1" applyAlignment="1"/>
    <xf numFmtId="0" fontId="4" fillId="8" borderId="24" xfId="0" applyFont="1" applyFill="1" applyBorder="1" applyAlignment="1">
      <alignment horizontal="center"/>
    </xf>
    <xf numFmtId="43" fontId="9" fillId="0" borderId="4" xfId="1" applyFont="1" applyBorder="1" applyAlignment="1"/>
    <xf numFmtId="1" fontId="9" fillId="0" borderId="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1" fillId="0" borderId="0" xfId="0" applyFont="1"/>
    <xf numFmtId="0" fontId="32" fillId="0" borderId="29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6" fillId="0" borderId="0" xfId="0" applyFont="1"/>
    <xf numFmtId="0" fontId="4" fillId="12" borderId="14" xfId="0" applyFont="1" applyFill="1" applyBorder="1" applyAlignment="1">
      <alignment horizontal="center"/>
    </xf>
    <xf numFmtId="0" fontId="8" fillId="0" borderId="11" xfId="0" applyFont="1" applyBorder="1"/>
    <xf numFmtId="0" fontId="5" fillId="0" borderId="11" xfId="0" applyFont="1" applyBorder="1" applyAlignment="1">
      <alignment horizontal="center"/>
    </xf>
    <xf numFmtId="8" fontId="5" fillId="0" borderId="11" xfId="0" applyNumberFormat="1" applyFont="1" applyBorder="1"/>
    <xf numFmtId="1" fontId="42" fillId="0" borderId="11" xfId="0" applyNumberFormat="1" applyFont="1" applyBorder="1" applyAlignment="1">
      <alignment horizontal="center"/>
    </xf>
    <xf numFmtId="43" fontId="42" fillId="0" borderId="11" xfId="0" applyNumberFormat="1" applyFont="1" applyBorder="1"/>
    <xf numFmtId="0" fontId="38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8" fillId="11" borderId="11" xfId="0" applyFont="1" applyFill="1" applyBorder="1"/>
    <xf numFmtId="1" fontId="42" fillId="13" borderId="11" xfId="0" applyNumberFormat="1" applyFont="1" applyFill="1" applyBorder="1" applyAlignment="1">
      <alignment horizontal="center"/>
    </xf>
    <xf numFmtId="43" fontId="42" fillId="13" borderId="11" xfId="0" applyNumberFormat="1" applyFont="1" applyFill="1" applyBorder="1"/>
    <xf numFmtId="0" fontId="43" fillId="0" borderId="0" xfId="0" applyFont="1" applyAlignment="1">
      <alignment horizontal="left" vertical="center"/>
    </xf>
    <xf numFmtId="0" fontId="5" fillId="11" borderId="51" xfId="0" applyFont="1" applyFill="1" applyBorder="1"/>
    <xf numFmtId="0" fontId="5" fillId="0" borderId="14" xfId="0" applyFont="1" applyBorder="1" applyAlignment="1">
      <alignment horizontal="center"/>
    </xf>
    <xf numFmtId="8" fontId="5" fillId="0" borderId="5" xfId="0" applyNumberFormat="1" applyFont="1" applyBorder="1"/>
    <xf numFmtId="0" fontId="43" fillId="0" borderId="0" xfId="0" applyFont="1" applyAlignment="1">
      <alignment horizontal="left"/>
    </xf>
    <xf numFmtId="0" fontId="4" fillId="13" borderId="14" xfId="0" applyFont="1" applyFill="1" applyBorder="1" applyAlignment="1">
      <alignment horizontal="center"/>
    </xf>
    <xf numFmtId="0" fontId="5" fillId="11" borderId="11" xfId="0" applyFont="1" applyFill="1" applyBorder="1"/>
    <xf numFmtId="0" fontId="5" fillId="11" borderId="0" xfId="0" applyFont="1" applyFill="1"/>
    <xf numFmtId="0" fontId="5" fillId="11" borderId="9" xfId="0" applyFont="1" applyFill="1" applyBorder="1"/>
    <xf numFmtId="0" fontId="5" fillId="11" borderId="1" xfId="0" applyFont="1" applyFill="1" applyBorder="1"/>
    <xf numFmtId="0" fontId="5" fillId="0" borderId="0" xfId="0" applyFont="1"/>
    <xf numFmtId="8" fontId="5" fillId="11" borderId="11" xfId="0" applyNumberFormat="1" applyFont="1" applyFill="1" applyBorder="1"/>
    <xf numFmtId="0" fontId="4" fillId="0" borderId="26" xfId="0" applyFont="1" applyBorder="1" applyAlignment="1">
      <alignment horizontal="center"/>
    </xf>
    <xf numFmtId="0" fontId="5" fillId="11" borderId="23" xfId="0" applyFont="1" applyFill="1" applyBorder="1"/>
    <xf numFmtId="0" fontId="5" fillId="0" borderId="23" xfId="0" applyFont="1" applyBorder="1" applyAlignment="1">
      <alignment horizontal="center"/>
    </xf>
    <xf numFmtId="8" fontId="5" fillId="0" borderId="23" xfId="0" applyNumberFormat="1" applyFont="1" applyBorder="1"/>
    <xf numFmtId="1" fontId="42" fillId="0" borderId="23" xfId="0" applyNumberFormat="1" applyFont="1" applyBorder="1" applyAlignment="1">
      <alignment horizontal="center"/>
    </xf>
    <xf numFmtId="43" fontId="42" fillId="0" borderId="23" xfId="0" applyNumberFormat="1" applyFont="1" applyBorder="1"/>
    <xf numFmtId="44" fontId="3" fillId="12" borderId="23" xfId="0" applyNumberFormat="1" applyFont="1" applyFill="1" applyBorder="1" applyAlignment="1">
      <alignment horizontal="right" vertical="center"/>
    </xf>
    <xf numFmtId="0" fontId="33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8" fontId="6" fillId="0" borderId="0" xfId="0" applyNumberFormat="1" applyFont="1"/>
    <xf numFmtId="0" fontId="0" fillId="0" borderId="0" xfId="0" applyFill="1"/>
    <xf numFmtId="8" fontId="5" fillId="0" borderId="3" xfId="0" applyNumberFormat="1" applyFont="1" applyBorder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8" fillId="0" borderId="36" xfId="0" applyFont="1" applyFill="1" applyBorder="1" applyAlignment="1">
      <alignment horizontal="right" vertical="center" wrapText="1"/>
    </xf>
    <xf numFmtId="0" fontId="28" fillId="0" borderId="37" xfId="0" applyFont="1" applyFill="1" applyBorder="1" applyAlignment="1">
      <alignment horizontal="right" vertical="center" wrapText="1"/>
    </xf>
    <xf numFmtId="0" fontId="28" fillId="0" borderId="39" xfId="0" applyFont="1" applyFill="1" applyBorder="1" applyAlignment="1">
      <alignment horizontal="right" vertical="center" wrapText="1"/>
    </xf>
    <xf numFmtId="0" fontId="28" fillId="0" borderId="4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17" fillId="2" borderId="37" xfId="0" applyFont="1" applyFill="1" applyBorder="1" applyAlignment="1">
      <alignment horizontal="right" vertical="center" wrapText="1"/>
    </xf>
    <xf numFmtId="0" fontId="17" fillId="2" borderId="40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2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right" vertical="center" wrapText="1"/>
    </xf>
    <xf numFmtId="0" fontId="17" fillId="2" borderId="41" xfId="0" applyFont="1" applyFill="1" applyBorder="1" applyAlignment="1">
      <alignment horizontal="right" vertical="center" wrapText="1"/>
    </xf>
    <xf numFmtId="0" fontId="17" fillId="2" borderId="39" xfId="0" applyFont="1" applyFill="1" applyBorder="1" applyAlignment="1">
      <alignment horizontal="right" vertical="center" wrapText="1"/>
    </xf>
    <xf numFmtId="0" fontId="17" fillId="2" borderId="19" xfId="0" applyFont="1" applyFill="1" applyBorder="1" applyAlignment="1">
      <alignment horizontal="right" vertical="center" wrapText="1"/>
    </xf>
    <xf numFmtId="0" fontId="33" fillId="0" borderId="34" xfId="0" applyFont="1" applyBorder="1" applyAlignment="1">
      <alignment wrapText="1"/>
    </xf>
    <xf numFmtId="0" fontId="33" fillId="0" borderId="45" xfId="0" applyFont="1" applyBorder="1" applyAlignment="1">
      <alignment wrapText="1"/>
    </xf>
    <xf numFmtId="0" fontId="30" fillId="0" borderId="33" xfId="0" applyFont="1" applyBorder="1" applyAlignment="1">
      <alignment vertical="center" wrapText="1"/>
    </xf>
    <xf numFmtId="0" fontId="30" fillId="0" borderId="34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0" fontId="28" fillId="0" borderId="54" xfId="0" applyFont="1" applyBorder="1" applyAlignment="1">
      <alignment horizontal="right" vertical="center" wrapText="1"/>
    </xf>
    <xf numFmtId="0" fontId="28" fillId="0" borderId="37" xfId="0" applyFont="1" applyBorder="1" applyAlignment="1">
      <alignment horizontal="right" vertical="center" wrapText="1"/>
    </xf>
    <xf numFmtId="0" fontId="28" fillId="0" borderId="7" xfId="0" applyFont="1" applyBorder="1" applyAlignment="1">
      <alignment horizontal="right" vertical="center" wrapText="1"/>
    </xf>
    <xf numFmtId="0" fontId="28" fillId="0" borderId="55" xfId="0" applyFont="1" applyBorder="1" applyAlignment="1">
      <alignment horizontal="right" vertical="center" wrapText="1"/>
    </xf>
    <xf numFmtId="0" fontId="28" fillId="0" borderId="40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right" vertical="center" wrapText="1"/>
    </xf>
    <xf numFmtId="0" fontId="30" fillId="0" borderId="47" xfId="0" applyFont="1" applyBorder="1" applyAlignment="1">
      <alignment vertical="center" wrapText="1"/>
    </xf>
    <xf numFmtId="0" fontId="30" fillId="0" borderId="48" xfId="0" applyFont="1" applyBorder="1" applyAlignment="1">
      <alignment vertical="center" wrapText="1"/>
    </xf>
    <xf numFmtId="0" fontId="30" fillId="0" borderId="49" xfId="0" applyFont="1" applyBorder="1" applyAlignment="1">
      <alignment vertical="center" wrapText="1"/>
    </xf>
    <xf numFmtId="0" fontId="17" fillId="11" borderId="54" xfId="0" applyFont="1" applyFill="1" applyBorder="1" applyAlignment="1">
      <alignment horizontal="right" vertical="center" wrapText="1"/>
    </xf>
    <xf numFmtId="0" fontId="17" fillId="11" borderId="37" xfId="0" applyFont="1" applyFill="1" applyBorder="1" applyAlignment="1">
      <alignment horizontal="right" vertical="center" wrapText="1"/>
    </xf>
    <xf numFmtId="0" fontId="17" fillId="11" borderId="7" xfId="0" applyFont="1" applyFill="1" applyBorder="1" applyAlignment="1">
      <alignment horizontal="right" vertical="center" wrapText="1"/>
    </xf>
    <xf numFmtId="0" fontId="17" fillId="11" borderId="55" xfId="0" applyFont="1" applyFill="1" applyBorder="1" applyAlignment="1">
      <alignment horizontal="right" vertical="center" wrapText="1"/>
    </xf>
    <xf numFmtId="0" fontId="17" fillId="11" borderId="40" xfId="0" applyFont="1" applyFill="1" applyBorder="1" applyAlignment="1">
      <alignment horizontal="right" vertical="center" wrapText="1"/>
    </xf>
    <xf numFmtId="0" fontId="17" fillId="11" borderId="19" xfId="0" applyFont="1" applyFill="1" applyBorder="1" applyAlignment="1">
      <alignment horizontal="right" vertical="center" wrapText="1"/>
    </xf>
    <xf numFmtId="0" fontId="37" fillId="0" borderId="0" xfId="0" applyFont="1"/>
    <xf numFmtId="0" fontId="0" fillId="0" borderId="0" xfId="0"/>
    <xf numFmtId="0" fontId="14" fillId="0" borderId="22" xfId="0" applyFont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50" xfId="0" applyFont="1" applyFill="1" applyBorder="1" applyAlignment="1">
      <alignment horizontal="center"/>
    </xf>
    <xf numFmtId="0" fontId="27" fillId="0" borderId="39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13" borderId="20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8" fillId="0" borderId="43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56" xfId="0" applyBorder="1"/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8" fontId="3" fillId="12" borderId="12" xfId="0" applyNumberFormat="1" applyFont="1" applyFill="1" applyBorder="1" applyAlignment="1">
      <alignment horizontal="center"/>
    </xf>
    <xf numFmtId="8" fontId="3" fillId="12" borderId="5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3" borderId="57" xfId="0" applyFont="1" applyFill="1" applyBorder="1" applyAlignment="1">
      <alignment horizontal="center"/>
    </xf>
    <xf numFmtId="0" fontId="4" fillId="13" borderId="58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39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33" fillId="0" borderId="52" xfId="0" applyFont="1" applyBorder="1" applyAlignment="1">
      <alignment wrapText="1"/>
    </xf>
    <xf numFmtId="0" fontId="16" fillId="12" borderId="59" xfId="0" applyFont="1" applyFill="1" applyBorder="1" applyAlignment="1">
      <alignment horizontal="right" vertical="center" wrapText="1"/>
    </xf>
    <xf numFmtId="0" fontId="16" fillId="12" borderId="6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8" fontId="6" fillId="0" borderId="0" xfId="0" applyNumberFormat="1" applyFont="1"/>
    <xf numFmtId="0" fontId="5" fillId="0" borderId="0" xfId="0" applyFont="1"/>
    <xf numFmtId="0" fontId="38" fillId="0" borderId="0" xfId="0" applyFont="1" applyAlignment="1">
      <alignment horizontal="left" vertical="center"/>
    </xf>
    <xf numFmtId="0" fontId="30" fillId="0" borderId="35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" fillId="7" borderId="12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right" vertical="center" wrapText="1"/>
    </xf>
    <xf numFmtId="0" fontId="16" fillId="7" borderId="22" xfId="0" applyFont="1" applyFill="1" applyBorder="1" applyAlignment="1">
      <alignment horizontal="right" vertical="center" wrapText="1"/>
    </xf>
    <xf numFmtId="8" fontId="3" fillId="7" borderId="12" xfId="0" applyNumberFormat="1" applyFont="1" applyFill="1" applyBorder="1" applyAlignment="1">
      <alignment horizontal="center"/>
    </xf>
    <xf numFmtId="8" fontId="3" fillId="7" borderId="29" xfId="0" applyNumberFormat="1" applyFont="1" applyFill="1" applyBorder="1" applyAlignment="1">
      <alignment horizontal="center"/>
    </xf>
    <xf numFmtId="0" fontId="17" fillId="2" borderId="42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right" vertical="center" wrapText="1"/>
    </xf>
    <xf numFmtId="0" fontId="16" fillId="4" borderId="22" xfId="0" applyFont="1" applyFill="1" applyBorder="1" applyAlignment="1">
      <alignment horizontal="right" vertical="center" wrapText="1"/>
    </xf>
    <xf numFmtId="8" fontId="3" fillId="4" borderId="12" xfId="0" applyNumberFormat="1" applyFont="1" applyFill="1" applyBorder="1" applyAlignment="1">
      <alignment horizontal="center"/>
    </xf>
    <xf numFmtId="8" fontId="3" fillId="4" borderId="29" xfId="0" applyNumberFormat="1" applyFont="1" applyFill="1" applyBorder="1" applyAlignment="1">
      <alignment horizontal="center"/>
    </xf>
    <xf numFmtId="0" fontId="26" fillId="0" borderId="43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17" fillId="2" borderId="44" xfId="0" applyFont="1" applyFill="1" applyBorder="1" applyAlignment="1">
      <alignment horizontal="right" vertical="center" wrapText="1"/>
    </xf>
    <xf numFmtId="0" fontId="17" fillId="2" borderId="22" xfId="0" applyFont="1" applyFill="1" applyBorder="1" applyAlignment="1">
      <alignment horizontal="right" vertical="center" wrapText="1"/>
    </xf>
    <xf numFmtId="0" fontId="17" fillId="2" borderId="38" xfId="0" applyFont="1" applyFill="1" applyBorder="1" applyAlignment="1">
      <alignment horizontal="right" vertical="center" wrapText="1"/>
    </xf>
    <xf numFmtId="0" fontId="17" fillId="2" borderId="20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right" vertical="center" wrapText="1"/>
    </xf>
    <xf numFmtId="0" fontId="16" fillId="5" borderId="22" xfId="0" applyFont="1" applyFill="1" applyBorder="1" applyAlignment="1">
      <alignment horizontal="right" vertical="center" wrapText="1"/>
    </xf>
    <xf numFmtId="8" fontId="3" fillId="5" borderId="12" xfId="0" applyNumberFormat="1" applyFont="1" applyFill="1" applyBorder="1" applyAlignment="1">
      <alignment horizontal="center"/>
    </xf>
    <xf numFmtId="8" fontId="3" fillId="5" borderId="29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16" fillId="9" borderId="21" xfId="0" applyFont="1" applyFill="1" applyBorder="1" applyAlignment="1">
      <alignment horizontal="right" vertical="center" wrapText="1"/>
    </xf>
    <xf numFmtId="0" fontId="16" fillId="9" borderId="22" xfId="0" applyFont="1" applyFill="1" applyBorder="1" applyAlignment="1">
      <alignment horizontal="right" vertical="center" wrapText="1"/>
    </xf>
    <xf numFmtId="8" fontId="3" fillId="9" borderId="12" xfId="0" applyNumberFormat="1" applyFont="1" applyFill="1" applyBorder="1" applyAlignment="1">
      <alignment horizontal="center"/>
    </xf>
    <xf numFmtId="8" fontId="3" fillId="9" borderId="29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right" vertical="center" wrapText="1"/>
    </xf>
    <xf numFmtId="0" fontId="16" fillId="8" borderId="22" xfId="0" applyFont="1" applyFill="1" applyBorder="1" applyAlignment="1">
      <alignment horizontal="right" vertical="center" wrapText="1"/>
    </xf>
    <xf numFmtId="8" fontId="3" fillId="8" borderId="12" xfId="0" applyNumberFormat="1" applyFont="1" applyFill="1" applyBorder="1" applyAlignment="1">
      <alignment horizontal="center"/>
    </xf>
    <xf numFmtId="8" fontId="3" fillId="8" borderId="29" xfId="0" applyNumberFormat="1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right" vertical="center" wrapText="1"/>
    </xf>
    <xf numFmtId="0" fontId="16" fillId="10" borderId="22" xfId="0" applyFont="1" applyFill="1" applyBorder="1" applyAlignment="1">
      <alignment horizontal="right" vertical="center" wrapText="1"/>
    </xf>
    <xf numFmtId="8" fontId="3" fillId="10" borderId="12" xfId="0" applyNumberFormat="1" applyFont="1" applyFill="1" applyBorder="1" applyAlignment="1">
      <alignment horizontal="center"/>
    </xf>
    <xf numFmtId="8" fontId="3" fillId="10" borderId="29" xfId="0" applyNumberFormat="1" applyFont="1" applyFill="1" applyBorder="1" applyAlignment="1">
      <alignment horizontal="center"/>
    </xf>
  </cellXfs>
  <cellStyles count="815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B3432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964EF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E5"/>
      <rgbColor rgb="00F6FFB0"/>
      <rgbColor rgb="00C1E0FF"/>
      <rgbColor rgb="00FFBCBD"/>
      <rgbColor rgb="00D3A7FF"/>
      <rgbColor rgb="00FFCC99"/>
      <rgbColor rgb="004D7AFF"/>
      <rgbColor rgb="0033CCCC"/>
      <rgbColor rgb="0099CC00"/>
      <rgbColor rgb="00FFCC00"/>
      <rgbColor rgb="00FF8B16"/>
      <rgbColor rgb="00FF6600"/>
      <rgbColor rgb="00666699"/>
      <rgbColor rgb="00969696"/>
      <rgbColor rgb="00003366"/>
      <rgbColor rgb="0005B25C"/>
      <rgbColor rgb="00003300"/>
      <rgbColor rgb="00333300"/>
      <rgbColor rgb="00993300"/>
      <rgbColor rgb="00993366"/>
      <rgbColor rgb="00333399"/>
      <rgbColor rgb="00333333"/>
    </indexedColors>
    <mruColors>
      <color rgb="FF005800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041400" y="12979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0</xdr:rowOff>
    </xdr:from>
    <xdr:to>
      <xdr:col>3</xdr:col>
      <xdr:colOff>38100</xdr:colOff>
      <xdr:row>52</xdr:row>
      <xdr:rowOff>38100</xdr:rowOff>
    </xdr:to>
    <xdr:pic>
      <xdr:nvPicPr>
        <xdr:cNvPr id="8193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117983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041400" y="12979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041400" y="12979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041400" y="12979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50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041400" y="12979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00100" y="9639300"/>
          <a:ext cx="12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217201</xdr:colOff>
      <xdr:row>1</xdr:row>
      <xdr:rowOff>118633</xdr:rowOff>
    </xdr:from>
    <xdr:to>
      <xdr:col>3</xdr:col>
      <xdr:colOff>1628664</xdr:colOff>
      <xdr:row>7</xdr:row>
      <xdr:rowOff>35054</xdr:rowOff>
    </xdr:to>
    <xdr:sp macro="" textlink="">
      <xdr:nvSpPr>
        <xdr:cNvPr id="3" name="TextBox 2"/>
        <xdr:cNvSpPr txBox="1"/>
      </xdr:nvSpPr>
      <xdr:spPr>
        <a:xfrm rot="21162429">
          <a:off x="217201" y="283733"/>
          <a:ext cx="3303763" cy="1948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5800"/>
              </a:solidFill>
            </a:rPr>
            <a:t>NOTE:</a:t>
          </a:r>
          <a:r>
            <a:rPr lang="en-US" sz="1100">
              <a:solidFill>
                <a:srgbClr val="005800"/>
              </a:solidFill>
            </a:rPr>
            <a:t> This</a:t>
          </a:r>
          <a:r>
            <a:rPr lang="en-US" sz="1100" baseline="0">
              <a:solidFill>
                <a:srgbClr val="005800"/>
              </a:solidFill>
            </a:rPr>
            <a:t> calculation for for RightStart™ Mathematics Grade 4, </a:t>
          </a:r>
          <a:r>
            <a:rPr lang="en-US" sz="1100" u="sng" baseline="0">
              <a:solidFill>
                <a:srgbClr val="005800"/>
              </a:solidFill>
            </a:rPr>
            <a:t>first edition</a:t>
          </a:r>
          <a:r>
            <a:rPr lang="en-US" sz="1100" baseline="0">
              <a:solidFill>
                <a:srgbClr val="005800"/>
              </a:solidFill>
            </a:rPr>
            <a:t>. </a:t>
          </a:r>
        </a:p>
        <a:p>
          <a:endParaRPr lang="en-US" sz="400" b="1">
            <a:solidFill>
              <a:srgbClr val="005800"/>
            </a:solidFill>
          </a:endParaRPr>
        </a:p>
        <a:p>
          <a:r>
            <a:rPr lang="en-US" sz="1100" b="1">
              <a:solidFill>
                <a:srgbClr val="005800"/>
              </a:solidFill>
            </a:rPr>
            <a:t>RightStart™ Mathematics Third Grade, Second Edition, will be available</a:t>
          </a:r>
          <a:r>
            <a:rPr lang="en-US" sz="1100" b="1" baseline="0">
              <a:solidFill>
                <a:srgbClr val="005800"/>
              </a:solidFill>
            </a:rPr>
            <a:t> for the 2016-17 school year</a:t>
          </a:r>
          <a:r>
            <a:rPr lang="en-US" sz="1100" baseline="0">
              <a:solidFill>
                <a:srgbClr val="005800"/>
              </a:solidFill>
            </a:rPr>
            <a:t>, but calcations are not yet available.</a:t>
          </a:r>
        </a:p>
        <a:p>
          <a:endParaRPr lang="en-US" sz="400" baseline="0">
            <a:solidFill>
              <a:srgbClr val="005800"/>
            </a:solidFill>
          </a:endParaRPr>
        </a:p>
        <a:p>
          <a:r>
            <a:rPr lang="en-US" sz="1100" baseline="0">
              <a:solidFill>
                <a:srgbClr val="005800"/>
              </a:solidFill>
            </a:rPr>
            <a:t>As soon as we get the material list finalized, we will update this sheet. Contact us at 701.782.2000 or at Schools@RightStartMath.com for more information.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041400" y="12979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Q93"/>
  <sheetViews>
    <sheetView showGridLines="0" workbookViewId="0"/>
  </sheetViews>
  <sheetFormatPr baseColWidth="10" defaultRowHeight="13" x14ac:dyDescent="0"/>
  <cols>
    <col min="1" max="1" width="13.1640625" style="7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82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11" customHeight="1" thickBot="1">
      <c r="C5" s="216"/>
      <c r="D5" s="216"/>
      <c r="E5" s="216"/>
      <c r="F5" s="216"/>
      <c r="G5" s="216"/>
      <c r="H5" s="216"/>
    </row>
    <row r="6" spans="1:17" ht="40" customHeight="1">
      <c r="B6" s="218" t="s">
        <v>109</v>
      </c>
      <c r="C6" s="219"/>
      <c r="D6" s="220"/>
      <c r="E6" s="224" t="s">
        <v>53</v>
      </c>
      <c r="F6" s="225"/>
      <c r="G6" s="225"/>
      <c r="H6" s="78">
        <v>1</v>
      </c>
    </row>
    <row r="7" spans="1:17" ht="40" customHeight="1" thickBot="1">
      <c r="B7" s="221"/>
      <c r="C7" s="222"/>
      <c r="D7" s="223"/>
      <c r="E7" s="226" t="s">
        <v>48</v>
      </c>
      <c r="F7" s="227"/>
      <c r="G7" s="227"/>
      <c r="H7" s="162">
        <v>10</v>
      </c>
    </row>
    <row r="8" spans="1:17" ht="40" customHeight="1">
      <c r="B8" s="218" t="s">
        <v>143</v>
      </c>
      <c r="C8" s="219"/>
      <c r="D8" s="220"/>
      <c r="E8" s="232" t="s">
        <v>99</v>
      </c>
      <c r="F8" s="232"/>
      <c r="G8" s="232"/>
      <c r="H8" s="161" t="s">
        <v>50</v>
      </c>
      <c r="K8" s="50"/>
    </row>
    <row r="9" spans="1:17" ht="40" customHeight="1" thickBot="1">
      <c r="B9" s="221"/>
      <c r="C9" s="222"/>
      <c r="D9" s="223"/>
      <c r="E9" s="233" t="s">
        <v>90</v>
      </c>
      <c r="F9" s="233"/>
      <c r="G9" s="233"/>
      <c r="H9" s="79" t="s">
        <v>50</v>
      </c>
      <c r="K9" s="50"/>
    </row>
    <row r="10" spans="1:17" ht="40" customHeight="1">
      <c r="A10" s="98"/>
      <c r="B10" s="218" t="s">
        <v>150</v>
      </c>
      <c r="C10" s="219"/>
      <c r="D10" s="220"/>
      <c r="E10" s="238" t="s">
        <v>149</v>
      </c>
      <c r="F10" s="232"/>
      <c r="G10" s="239"/>
      <c r="H10" s="161" t="s">
        <v>79</v>
      </c>
      <c r="K10" s="50"/>
    </row>
    <row r="11" spans="1:17" ht="40" customHeight="1" thickBot="1">
      <c r="A11" s="98"/>
      <c r="B11" s="221"/>
      <c r="C11" s="222"/>
      <c r="D11" s="223"/>
      <c r="E11" s="240" t="s">
        <v>149</v>
      </c>
      <c r="F11" s="233"/>
      <c r="G11" s="241"/>
      <c r="H11" s="160" t="s">
        <v>79</v>
      </c>
      <c r="K11" s="50"/>
    </row>
    <row r="12" spans="1:17" ht="9" customHeight="1" thickBot="1">
      <c r="E12" s="20"/>
      <c r="F12" s="20"/>
      <c r="G12" s="20"/>
      <c r="H12" s="21"/>
    </row>
    <row r="13" spans="1:17" ht="22" customHeight="1">
      <c r="A13" s="3"/>
      <c r="B13" s="234" t="s">
        <v>17</v>
      </c>
      <c r="C13" s="235"/>
      <c r="D13" s="228" t="s">
        <v>100</v>
      </c>
      <c r="E13" s="228" t="s">
        <v>8</v>
      </c>
      <c r="F13" s="228" t="s">
        <v>9</v>
      </c>
      <c r="G13" s="236" t="s">
        <v>21</v>
      </c>
      <c r="H13" s="228" t="s">
        <v>15</v>
      </c>
      <c r="J13" s="3"/>
      <c r="K13" s="3"/>
      <c r="L13" s="3"/>
      <c r="M13" s="3"/>
      <c r="N13" s="3"/>
      <c r="O13" s="3"/>
      <c r="P13" s="3"/>
      <c r="Q13" s="3"/>
    </row>
    <row r="14" spans="1:17" ht="22" customHeight="1" thickBot="1">
      <c r="A14" s="3"/>
      <c r="B14" s="76" t="s">
        <v>112</v>
      </c>
      <c r="C14" s="77" t="s">
        <v>113</v>
      </c>
      <c r="D14" s="229"/>
      <c r="E14" s="229"/>
      <c r="F14" s="229"/>
      <c r="G14" s="237"/>
      <c r="H14" s="229"/>
      <c r="J14" s="3"/>
      <c r="K14" s="3"/>
      <c r="L14" s="3"/>
      <c r="M14" s="3"/>
      <c r="N14" s="3"/>
      <c r="O14" s="3"/>
      <c r="P14" s="3"/>
      <c r="Q14" s="3"/>
    </row>
    <row r="15" spans="1:17" ht="15" customHeight="1">
      <c r="A15" s="3"/>
      <c r="B15" s="61">
        <v>1</v>
      </c>
      <c r="C15" s="60"/>
      <c r="D15" s="53" t="s">
        <v>102</v>
      </c>
      <c r="E15" s="54" t="s">
        <v>103</v>
      </c>
      <c r="F15" s="14">
        <v>210</v>
      </c>
      <c r="G15" s="15">
        <f>H$6</f>
        <v>1</v>
      </c>
      <c r="H15" s="16">
        <f>G15*F15</f>
        <v>210</v>
      </c>
      <c r="I15" s="82"/>
      <c r="J15" s="23"/>
      <c r="K15" s="22"/>
      <c r="L15" s="22"/>
      <c r="M15" s="22"/>
      <c r="N15" s="3"/>
      <c r="O15" s="3"/>
      <c r="P15" s="3"/>
      <c r="Q15" s="3"/>
    </row>
    <row r="16" spans="1:17" ht="15" customHeight="1">
      <c r="A16" s="3"/>
      <c r="B16" s="62"/>
      <c r="C16" s="59">
        <v>1</v>
      </c>
      <c r="D16" s="53" t="s">
        <v>108</v>
      </c>
      <c r="E16" s="55" t="s">
        <v>103</v>
      </c>
      <c r="F16" s="56">
        <v>21</v>
      </c>
      <c r="G16" s="57">
        <f>IF(H$8="y",(ROUNDUP(H$7/C16,0)),0)</f>
        <v>10</v>
      </c>
      <c r="H16" s="58">
        <f>G16*F16</f>
        <v>210</v>
      </c>
      <c r="I16" s="82"/>
      <c r="K16" s="22"/>
      <c r="L16" s="22"/>
      <c r="M16" s="22"/>
      <c r="N16" s="3"/>
      <c r="O16" s="3"/>
      <c r="P16" s="3"/>
      <c r="Q16" s="3"/>
    </row>
    <row r="17" spans="1:17" ht="15" customHeight="1">
      <c r="A17" s="74"/>
      <c r="B17" s="62">
        <v>1</v>
      </c>
      <c r="C17" s="69"/>
      <c r="D17" s="65" t="s">
        <v>104</v>
      </c>
      <c r="E17" s="27" t="s">
        <v>47</v>
      </c>
      <c r="F17" s="11">
        <v>26.25</v>
      </c>
      <c r="G17" s="15">
        <f>H$6</f>
        <v>1</v>
      </c>
      <c r="H17" s="18">
        <f>G17*F17</f>
        <v>26.25</v>
      </c>
      <c r="I17" s="82"/>
      <c r="J17" s="23"/>
      <c r="K17" s="22"/>
      <c r="L17" s="22"/>
      <c r="M17" s="22"/>
      <c r="N17" s="3"/>
      <c r="O17" s="3"/>
      <c r="P17" s="3"/>
      <c r="Q17" s="3"/>
    </row>
    <row r="18" spans="1:17" ht="15" customHeight="1">
      <c r="A18" s="75"/>
      <c r="B18" s="62"/>
      <c r="C18" s="69">
        <v>1</v>
      </c>
      <c r="D18" s="36" t="s">
        <v>105</v>
      </c>
      <c r="E18" s="26" t="s">
        <v>34</v>
      </c>
      <c r="F18" s="11">
        <v>15.75</v>
      </c>
      <c r="G18" s="15">
        <f>ROUNDUP(H$7/C18,0)</f>
        <v>10</v>
      </c>
      <c r="H18" s="18">
        <f>IF(G18&gt;29,(G18*10),IF(G18&gt;9,(G18*12),IF(G18&gt;0,(G18*15),0)))</f>
        <v>120</v>
      </c>
      <c r="I18" s="82" t="str">
        <f>IF(G18&gt;9, "QTY DISCOUNT", "no discount")</f>
        <v>QTY DISCOUNT</v>
      </c>
      <c r="J18" s="24"/>
      <c r="K18" s="22"/>
      <c r="L18" s="3"/>
      <c r="M18" s="22"/>
      <c r="N18" s="3"/>
      <c r="O18" s="3"/>
      <c r="P18" s="3"/>
      <c r="Q18" s="3"/>
    </row>
    <row r="19" spans="1:17" ht="15" customHeight="1">
      <c r="A19" s="3"/>
      <c r="B19" s="71">
        <v>1</v>
      </c>
      <c r="C19" s="69"/>
      <c r="D19" s="43" t="s">
        <v>106</v>
      </c>
      <c r="E19" s="68" t="s">
        <v>63</v>
      </c>
      <c r="F19" s="72">
        <v>141.75</v>
      </c>
      <c r="G19" s="57">
        <f>IF(H$9="y",H$6,0)</f>
        <v>1</v>
      </c>
      <c r="H19" s="58">
        <f>G19*F19</f>
        <v>141.75</v>
      </c>
      <c r="I19" s="52" t="s">
        <v>101</v>
      </c>
      <c r="K19" s="22"/>
      <c r="L19" s="3"/>
      <c r="M19" s="22"/>
      <c r="N19" s="3"/>
      <c r="O19" s="3"/>
      <c r="P19" s="3"/>
      <c r="Q19" s="3"/>
    </row>
    <row r="20" spans="1:17" ht="15" customHeight="1">
      <c r="A20" s="3"/>
      <c r="B20" s="71">
        <v>1</v>
      </c>
      <c r="C20" s="69"/>
      <c r="D20" s="66" t="s">
        <v>107</v>
      </c>
      <c r="E20" s="73" t="s">
        <v>67</v>
      </c>
      <c r="F20" s="72">
        <v>10</v>
      </c>
      <c r="G20" s="45">
        <f>IF(H$9="y",H$6,0)</f>
        <v>1</v>
      </c>
      <c r="H20" s="83">
        <f>G20*F20</f>
        <v>10</v>
      </c>
      <c r="I20" s="82"/>
      <c r="J20" s="23"/>
      <c r="K20" s="22"/>
      <c r="L20" s="22"/>
      <c r="M20" s="22"/>
      <c r="N20" s="3"/>
      <c r="O20" s="3"/>
      <c r="P20" s="3"/>
      <c r="Q20" s="3"/>
    </row>
    <row r="21" spans="1:17" ht="15" customHeight="1">
      <c r="A21" s="74"/>
      <c r="B21" s="63"/>
      <c r="C21" s="69">
        <v>3</v>
      </c>
      <c r="D21" s="66" t="s">
        <v>85</v>
      </c>
      <c r="E21" s="27" t="s">
        <v>7</v>
      </c>
      <c r="F21" s="11">
        <v>6.75</v>
      </c>
      <c r="G21" s="15">
        <f t="shared" ref="G21:G27" si="0">ROUNDUP(H$7/C21,0)</f>
        <v>4</v>
      </c>
      <c r="H21" s="84">
        <f t="shared" ref="H21:H27" si="1">IF(G21&gt;9,(F21*0.9),(F21))*G21</f>
        <v>27</v>
      </c>
      <c r="I21" s="82" t="str">
        <f t="shared" ref="I21:I27" si="2">IF(G21&gt;9, "QTY DISCOUNT", "no discount")</f>
        <v>no discount</v>
      </c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74"/>
      <c r="B22" s="63"/>
      <c r="C22" s="69">
        <v>3</v>
      </c>
      <c r="D22" s="46" t="s">
        <v>89</v>
      </c>
      <c r="E22" s="27" t="s">
        <v>49</v>
      </c>
      <c r="F22" s="37">
        <v>5.25</v>
      </c>
      <c r="G22" s="15">
        <f t="shared" si="0"/>
        <v>4</v>
      </c>
      <c r="H22" s="84">
        <f t="shared" si="1"/>
        <v>21</v>
      </c>
      <c r="I22" s="82" t="str">
        <f t="shared" si="2"/>
        <v>no discount</v>
      </c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74"/>
      <c r="B23" s="63"/>
      <c r="C23" s="69">
        <v>2</v>
      </c>
      <c r="D23" s="41" t="s">
        <v>54</v>
      </c>
      <c r="E23" s="27" t="s">
        <v>12</v>
      </c>
      <c r="F23" s="215">
        <v>6.75</v>
      </c>
      <c r="G23" s="15">
        <f t="shared" si="0"/>
        <v>5</v>
      </c>
      <c r="H23" s="85">
        <f t="shared" si="1"/>
        <v>33.75</v>
      </c>
      <c r="I23" s="82" t="str">
        <f t="shared" si="2"/>
        <v>no discount</v>
      </c>
      <c r="J23" s="23"/>
      <c r="K23" s="22"/>
      <c r="L23" s="22"/>
      <c r="M23" s="22"/>
      <c r="N23" s="3"/>
      <c r="O23" s="3"/>
      <c r="P23" s="3"/>
      <c r="Q23" s="3"/>
    </row>
    <row r="24" spans="1:17" ht="15" customHeight="1">
      <c r="A24" s="74"/>
      <c r="B24" s="63"/>
      <c r="C24" s="69">
        <v>2</v>
      </c>
      <c r="D24" s="41" t="s">
        <v>33</v>
      </c>
      <c r="E24" s="27" t="s">
        <v>74</v>
      </c>
      <c r="F24" s="215">
        <v>6.75</v>
      </c>
      <c r="G24" s="15">
        <f t="shared" si="0"/>
        <v>5</v>
      </c>
      <c r="H24" s="85">
        <f t="shared" si="1"/>
        <v>33.75</v>
      </c>
      <c r="I24" s="82" t="str">
        <f t="shared" si="2"/>
        <v>no discount</v>
      </c>
      <c r="J24" s="23"/>
      <c r="K24" s="22"/>
      <c r="L24" s="22"/>
      <c r="M24" s="22"/>
      <c r="N24" s="3"/>
      <c r="O24" s="3"/>
      <c r="P24" s="3"/>
      <c r="Q24" s="3"/>
    </row>
    <row r="25" spans="1:17" ht="15" customHeight="1">
      <c r="A25" s="74"/>
      <c r="B25" s="63"/>
      <c r="C25" s="69">
        <v>2</v>
      </c>
      <c r="D25" s="66" t="s">
        <v>14</v>
      </c>
      <c r="E25" s="27" t="s">
        <v>46</v>
      </c>
      <c r="F25" s="215">
        <v>6.75</v>
      </c>
      <c r="G25" s="15">
        <f t="shared" si="0"/>
        <v>5</v>
      </c>
      <c r="H25" s="85">
        <f t="shared" si="1"/>
        <v>33.75</v>
      </c>
      <c r="I25" s="82" t="str">
        <f t="shared" si="2"/>
        <v>no discount</v>
      </c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74"/>
      <c r="B26" s="63"/>
      <c r="C26" s="69">
        <v>4</v>
      </c>
      <c r="D26" s="66" t="s">
        <v>87</v>
      </c>
      <c r="E26" s="27" t="s">
        <v>75</v>
      </c>
      <c r="F26" s="215">
        <v>6.75</v>
      </c>
      <c r="G26" s="15">
        <f t="shared" si="0"/>
        <v>3</v>
      </c>
      <c r="H26" s="86">
        <f t="shared" si="1"/>
        <v>20.25</v>
      </c>
      <c r="I26" s="82" t="str">
        <f t="shared" si="2"/>
        <v>no discount</v>
      </c>
      <c r="J26" s="23"/>
      <c r="K26" s="22"/>
      <c r="L26" s="22"/>
      <c r="M26" s="22"/>
      <c r="N26" s="3"/>
      <c r="O26" s="3"/>
      <c r="P26" s="3"/>
      <c r="Q26" s="3"/>
    </row>
    <row r="27" spans="1:17" ht="15" customHeight="1">
      <c r="A27" s="74"/>
      <c r="B27" s="63"/>
      <c r="C27" s="69">
        <v>2</v>
      </c>
      <c r="D27" s="66" t="s">
        <v>86</v>
      </c>
      <c r="E27" s="27" t="s">
        <v>76</v>
      </c>
      <c r="F27" s="215">
        <v>6.75</v>
      </c>
      <c r="G27" s="15">
        <f t="shared" si="0"/>
        <v>5</v>
      </c>
      <c r="H27" s="86">
        <f t="shared" si="1"/>
        <v>33.75</v>
      </c>
      <c r="I27" s="82" t="str">
        <f t="shared" si="2"/>
        <v>no discount</v>
      </c>
      <c r="J27" s="23"/>
      <c r="K27" s="22"/>
      <c r="L27" s="22"/>
      <c r="M27" s="22"/>
      <c r="N27" s="3"/>
      <c r="O27" s="3"/>
      <c r="P27" s="3"/>
      <c r="Q27" s="3"/>
    </row>
    <row r="28" spans="1:17" ht="15" customHeight="1">
      <c r="A28" s="74"/>
      <c r="B28" s="62">
        <v>1</v>
      </c>
      <c r="C28" s="69"/>
      <c r="D28" s="66" t="s">
        <v>96</v>
      </c>
      <c r="E28" s="28" t="s">
        <v>97</v>
      </c>
      <c r="F28" s="14">
        <v>7.5</v>
      </c>
      <c r="G28" s="17">
        <f>H$6</f>
        <v>1</v>
      </c>
      <c r="H28" s="33">
        <f>G28*F28</f>
        <v>7.5</v>
      </c>
      <c r="I28" s="82"/>
      <c r="J28" s="23"/>
      <c r="K28" s="22"/>
      <c r="L28" s="22"/>
      <c r="M28" s="22"/>
      <c r="N28" s="3"/>
      <c r="O28" s="3"/>
      <c r="P28" s="3"/>
      <c r="Q28" s="3"/>
    </row>
    <row r="29" spans="1:17" ht="15" customHeight="1">
      <c r="A29" s="74"/>
      <c r="B29" s="71">
        <v>1</v>
      </c>
      <c r="C29" s="69"/>
      <c r="D29" s="66" t="s">
        <v>0</v>
      </c>
      <c r="E29" s="27" t="s">
        <v>1</v>
      </c>
      <c r="F29" s="11">
        <v>3.25</v>
      </c>
      <c r="G29" s="45">
        <f>IF(H$9="y",H$6,0)</f>
        <v>1</v>
      </c>
      <c r="H29" s="90">
        <f>G29*F29</f>
        <v>3.25</v>
      </c>
      <c r="I29" s="82"/>
      <c r="J29" s="23"/>
      <c r="K29" s="22"/>
      <c r="L29" s="22"/>
      <c r="M29" s="22"/>
      <c r="N29" s="3"/>
      <c r="O29" s="3"/>
      <c r="P29" s="3"/>
      <c r="Q29" s="3"/>
    </row>
    <row r="30" spans="1:17" ht="15" customHeight="1">
      <c r="A30" s="74"/>
      <c r="B30" s="62"/>
      <c r="C30" s="69">
        <v>1</v>
      </c>
      <c r="D30" s="66" t="s">
        <v>52</v>
      </c>
      <c r="E30" s="27" t="s">
        <v>6</v>
      </c>
      <c r="F30" s="11">
        <v>6.75</v>
      </c>
      <c r="G30" s="15">
        <f t="shared" ref="G30:G43" si="3">ROUNDUP(H$7/C30,0)</f>
        <v>10</v>
      </c>
      <c r="H30" s="86">
        <f>IF(G30&gt;9,(F30*0.9),(F30))*G30</f>
        <v>60.75</v>
      </c>
      <c r="I30" s="82" t="str">
        <f>IF(G30&gt;9, "QTY DISCOUNT", "no discount")</f>
        <v>QTY DISCOUNT</v>
      </c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74"/>
      <c r="B31" s="62"/>
      <c r="C31" s="69">
        <v>2</v>
      </c>
      <c r="D31" s="66" t="s">
        <v>88</v>
      </c>
      <c r="E31" s="28" t="s">
        <v>10</v>
      </c>
      <c r="F31" s="14">
        <v>5.75</v>
      </c>
      <c r="G31" s="15">
        <f t="shared" si="3"/>
        <v>5</v>
      </c>
      <c r="H31" s="16">
        <f>G31*F31</f>
        <v>28.75</v>
      </c>
      <c r="I31" s="82"/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74"/>
      <c r="B32" s="62"/>
      <c r="C32" s="69">
        <v>1</v>
      </c>
      <c r="D32" s="66" t="s">
        <v>84</v>
      </c>
      <c r="E32" s="27" t="s">
        <v>35</v>
      </c>
      <c r="F32" s="11">
        <v>18.25</v>
      </c>
      <c r="G32" s="15">
        <f t="shared" si="3"/>
        <v>10</v>
      </c>
      <c r="H32" s="85">
        <f>IF(G32&gt;9,(F32*0.9),(F32))*G32</f>
        <v>164.25</v>
      </c>
      <c r="I32" s="82" t="str">
        <f>IF(G32&gt;9, "QTY DISCOUNT", "no discount")</f>
        <v>QTY DISCOUNT</v>
      </c>
      <c r="J32" s="10"/>
      <c r="K32" s="3"/>
      <c r="L32" s="3"/>
      <c r="M32" s="3"/>
      <c r="N32" s="3"/>
      <c r="O32" s="3"/>
      <c r="P32" s="3"/>
      <c r="Q32" s="3"/>
    </row>
    <row r="33" spans="1:17" ht="15" customHeight="1">
      <c r="A33" s="74"/>
      <c r="B33" s="62"/>
      <c r="C33" s="69">
        <v>2</v>
      </c>
      <c r="D33" s="66" t="s">
        <v>27</v>
      </c>
      <c r="E33" s="27" t="s">
        <v>28</v>
      </c>
      <c r="F33" s="11">
        <v>23.25</v>
      </c>
      <c r="G33" s="15">
        <f t="shared" si="3"/>
        <v>5</v>
      </c>
      <c r="H33" s="16">
        <f>G33*F33</f>
        <v>116.25</v>
      </c>
      <c r="I33" s="82"/>
      <c r="J33" s="10"/>
      <c r="K33" s="3"/>
      <c r="L33" s="3"/>
      <c r="M33" s="3"/>
      <c r="N33" s="3"/>
      <c r="O33" s="3"/>
      <c r="P33" s="3"/>
      <c r="Q33" s="3"/>
    </row>
    <row r="34" spans="1:17" ht="15" customHeight="1">
      <c r="A34" s="74"/>
      <c r="B34" s="63"/>
      <c r="C34" s="69">
        <v>1</v>
      </c>
      <c r="D34" s="66" t="s">
        <v>36</v>
      </c>
      <c r="E34" s="27" t="s">
        <v>40</v>
      </c>
      <c r="F34" s="87">
        <v>6.25</v>
      </c>
      <c r="G34" s="15">
        <f t="shared" si="3"/>
        <v>10</v>
      </c>
      <c r="H34" s="86">
        <f t="shared" ref="H34:H38" si="4">IF(G34&gt;9,(F34*0.9),(F34))*G34</f>
        <v>56.25</v>
      </c>
      <c r="I34" s="82" t="str">
        <f t="shared" ref="I34:I38" si="5">IF(G34&gt;9, "QTY DISCOUNT", "no discount")</f>
        <v>QTY DISCOUNT</v>
      </c>
      <c r="J34" s="23"/>
      <c r="K34" s="22"/>
      <c r="L34" s="22"/>
      <c r="M34" s="22"/>
      <c r="N34" s="3"/>
      <c r="O34" s="3"/>
      <c r="P34" s="3"/>
      <c r="Q34" s="3"/>
    </row>
    <row r="35" spans="1:17" ht="15" customHeight="1">
      <c r="A35" s="74"/>
      <c r="B35" s="63"/>
      <c r="C35" s="69">
        <v>1</v>
      </c>
      <c r="D35" s="66" t="s">
        <v>37</v>
      </c>
      <c r="E35" s="27" t="s">
        <v>41</v>
      </c>
      <c r="F35" s="72">
        <v>5.25</v>
      </c>
      <c r="G35" s="15">
        <f t="shared" si="3"/>
        <v>10</v>
      </c>
      <c r="H35" s="86">
        <f t="shared" si="4"/>
        <v>47.250000000000007</v>
      </c>
      <c r="I35" s="82" t="str">
        <f t="shared" si="5"/>
        <v>QTY DISCOUNT</v>
      </c>
      <c r="J35" s="23"/>
      <c r="K35" s="22"/>
      <c r="L35" s="22"/>
      <c r="M35" s="22"/>
      <c r="N35" s="3"/>
      <c r="O35" s="3"/>
      <c r="P35" s="3"/>
      <c r="Q35" s="3"/>
    </row>
    <row r="36" spans="1:17" ht="15" customHeight="1">
      <c r="A36" s="74"/>
      <c r="B36" s="63"/>
      <c r="C36" s="69">
        <v>1</v>
      </c>
      <c r="D36" s="66" t="s">
        <v>39</v>
      </c>
      <c r="E36" s="27" t="s">
        <v>43</v>
      </c>
      <c r="F36" s="72">
        <v>4.25</v>
      </c>
      <c r="G36" s="15">
        <f t="shared" si="3"/>
        <v>10</v>
      </c>
      <c r="H36" s="85">
        <f t="shared" si="4"/>
        <v>38.25</v>
      </c>
      <c r="I36" s="82" t="str">
        <f t="shared" si="5"/>
        <v>QTY DISCOUNT</v>
      </c>
      <c r="J36" s="23"/>
      <c r="K36" s="22"/>
      <c r="L36" s="22"/>
      <c r="M36" s="22"/>
      <c r="N36" s="3"/>
      <c r="O36" s="3"/>
      <c r="P36" s="3"/>
      <c r="Q36" s="3"/>
    </row>
    <row r="37" spans="1:17" ht="15" customHeight="1">
      <c r="A37" s="74"/>
      <c r="B37" s="63"/>
      <c r="C37" s="69">
        <v>1</v>
      </c>
      <c r="D37" s="66" t="s">
        <v>38</v>
      </c>
      <c r="E37" s="26" t="s">
        <v>42</v>
      </c>
      <c r="F37" s="72">
        <v>4.25</v>
      </c>
      <c r="G37" s="15">
        <f t="shared" si="3"/>
        <v>10</v>
      </c>
      <c r="H37" s="85">
        <f t="shared" si="4"/>
        <v>38.25</v>
      </c>
      <c r="I37" s="82" t="str">
        <f t="shared" si="5"/>
        <v>QTY DISCOUNT</v>
      </c>
      <c r="J37" s="23"/>
      <c r="K37" s="22"/>
      <c r="L37" s="22"/>
      <c r="M37" s="22"/>
      <c r="N37" s="3"/>
      <c r="O37" s="3"/>
      <c r="P37" s="3"/>
      <c r="Q37" s="3"/>
    </row>
    <row r="38" spans="1:17" ht="15" customHeight="1">
      <c r="A38" s="74"/>
      <c r="B38" s="63"/>
      <c r="C38" s="69">
        <v>1</v>
      </c>
      <c r="D38" s="66" t="s">
        <v>19</v>
      </c>
      <c r="E38" s="27" t="s">
        <v>20</v>
      </c>
      <c r="F38" s="72">
        <v>3.25</v>
      </c>
      <c r="G38" s="15">
        <f t="shared" si="3"/>
        <v>10</v>
      </c>
      <c r="H38" s="86">
        <f t="shared" si="4"/>
        <v>29.250000000000004</v>
      </c>
      <c r="I38" s="82" t="str">
        <f t="shared" si="5"/>
        <v>QTY DISCOUNT</v>
      </c>
      <c r="J38" s="23"/>
      <c r="K38" s="22"/>
      <c r="L38" s="22"/>
      <c r="M38" s="22"/>
      <c r="N38" s="3"/>
      <c r="O38" s="3"/>
      <c r="P38" s="3"/>
      <c r="Q38" s="3"/>
    </row>
    <row r="39" spans="1:17" ht="15" customHeight="1">
      <c r="A39" s="74"/>
      <c r="B39" s="62"/>
      <c r="C39" s="69">
        <v>1</v>
      </c>
      <c r="D39" s="66" t="s">
        <v>144</v>
      </c>
      <c r="E39" s="28" t="s">
        <v>91</v>
      </c>
      <c r="F39" s="14">
        <v>4.25</v>
      </c>
      <c r="G39" s="15">
        <f t="shared" si="3"/>
        <v>10</v>
      </c>
      <c r="H39" s="32">
        <f t="shared" ref="H39:H49" si="6">G39*F39</f>
        <v>42.5</v>
      </c>
      <c r="I39" s="82"/>
      <c r="J39" s="23"/>
      <c r="K39" s="22"/>
      <c r="L39" s="22"/>
      <c r="M39" s="22"/>
      <c r="N39" s="3"/>
      <c r="O39" s="3"/>
      <c r="P39" s="3"/>
      <c r="Q39" s="3"/>
    </row>
    <row r="40" spans="1:17" ht="15" customHeight="1">
      <c r="A40" s="74"/>
      <c r="B40" s="62"/>
      <c r="C40" s="69">
        <v>3</v>
      </c>
      <c r="D40" s="66" t="s">
        <v>124</v>
      </c>
      <c r="E40" s="27" t="s">
        <v>92</v>
      </c>
      <c r="F40" s="11">
        <v>17.25</v>
      </c>
      <c r="G40" s="15">
        <f t="shared" si="3"/>
        <v>4</v>
      </c>
      <c r="H40" s="18">
        <f t="shared" si="6"/>
        <v>69</v>
      </c>
      <c r="I40" s="82"/>
      <c r="J40" s="23"/>
      <c r="K40" s="22"/>
      <c r="L40" s="22"/>
      <c r="M40" s="22"/>
      <c r="N40" s="3"/>
      <c r="O40" s="3"/>
      <c r="P40" s="3"/>
      <c r="Q40" s="3"/>
    </row>
    <row r="41" spans="1:17" ht="15" customHeight="1">
      <c r="A41" s="74"/>
      <c r="B41" s="62"/>
      <c r="C41" s="69">
        <v>2</v>
      </c>
      <c r="D41" s="66" t="s">
        <v>111</v>
      </c>
      <c r="E41" s="27" t="s">
        <v>58</v>
      </c>
      <c r="F41" s="11">
        <v>15.75</v>
      </c>
      <c r="G41" s="15">
        <f t="shared" si="3"/>
        <v>5</v>
      </c>
      <c r="H41" s="33">
        <f t="shared" si="6"/>
        <v>78.75</v>
      </c>
      <c r="I41" s="82"/>
      <c r="J41" s="23"/>
      <c r="K41" s="22"/>
      <c r="L41" s="22"/>
      <c r="M41" s="22"/>
      <c r="N41" s="3"/>
      <c r="O41" s="3"/>
      <c r="P41" s="3"/>
      <c r="Q41" s="3"/>
    </row>
    <row r="42" spans="1:17" ht="15" customHeight="1">
      <c r="A42" s="74"/>
      <c r="B42" s="62"/>
      <c r="C42" s="69">
        <v>1</v>
      </c>
      <c r="D42" s="66" t="s">
        <v>5</v>
      </c>
      <c r="E42" s="28" t="s">
        <v>59</v>
      </c>
      <c r="F42" s="11">
        <v>10.5</v>
      </c>
      <c r="G42" s="15">
        <f t="shared" si="3"/>
        <v>10</v>
      </c>
      <c r="H42" s="33">
        <f t="shared" si="6"/>
        <v>105</v>
      </c>
      <c r="I42" s="82"/>
      <c r="J42" s="23"/>
      <c r="K42" s="22"/>
      <c r="L42" s="22"/>
      <c r="M42" s="22"/>
      <c r="N42" s="3"/>
      <c r="O42" s="3"/>
      <c r="P42" s="3"/>
      <c r="Q42" s="3"/>
    </row>
    <row r="43" spans="1:17" ht="15" customHeight="1">
      <c r="A43" s="74"/>
      <c r="B43" s="62"/>
      <c r="C43" s="69">
        <v>4</v>
      </c>
      <c r="D43" s="66" t="s">
        <v>32</v>
      </c>
      <c r="E43" s="28" t="s">
        <v>62</v>
      </c>
      <c r="F43" s="14">
        <v>5.25</v>
      </c>
      <c r="G43" s="15">
        <f t="shared" si="3"/>
        <v>3</v>
      </c>
      <c r="H43" s="33">
        <f t="shared" si="6"/>
        <v>15.75</v>
      </c>
      <c r="I43" s="82"/>
      <c r="J43" s="3"/>
      <c r="K43" s="3"/>
      <c r="L43" s="3"/>
      <c r="M43" s="3"/>
      <c r="N43" s="3"/>
      <c r="O43" s="3"/>
      <c r="P43" s="3"/>
      <c r="Q43" s="3"/>
    </row>
    <row r="44" spans="1:17" ht="15" customHeight="1">
      <c r="A44" s="74"/>
      <c r="B44" s="71">
        <v>1</v>
      </c>
      <c r="C44" s="69"/>
      <c r="D44" s="66" t="s">
        <v>78</v>
      </c>
      <c r="E44" s="28" t="s">
        <v>60</v>
      </c>
      <c r="F44" s="11">
        <v>31.5</v>
      </c>
      <c r="G44" s="45">
        <f>IF(H$9="y",H$6,0)</f>
        <v>1</v>
      </c>
      <c r="H44" s="90">
        <f t="shared" si="6"/>
        <v>31.5</v>
      </c>
      <c r="I44" s="82"/>
      <c r="J44" s="23"/>
      <c r="K44" s="22"/>
      <c r="L44" s="22"/>
      <c r="M44" s="22"/>
      <c r="N44" s="3"/>
      <c r="O44" s="3"/>
      <c r="P44" s="3"/>
      <c r="Q44" s="3"/>
    </row>
    <row r="45" spans="1:17" ht="15" customHeight="1">
      <c r="A45" s="74"/>
      <c r="B45" s="62"/>
      <c r="C45" s="69">
        <v>3</v>
      </c>
      <c r="D45" s="66" t="s">
        <v>4</v>
      </c>
      <c r="E45" s="28" t="s">
        <v>61</v>
      </c>
      <c r="F45" s="88">
        <v>26.25</v>
      </c>
      <c r="G45" s="15">
        <f t="shared" ref="G45:G53" si="7">ROUNDUP(H$7/C45,0)</f>
        <v>4</v>
      </c>
      <c r="H45" s="89">
        <f t="shared" si="6"/>
        <v>105</v>
      </c>
      <c r="I45" s="82"/>
      <c r="J45" s="23"/>
      <c r="K45" s="22"/>
      <c r="L45" s="22"/>
      <c r="M45" s="22"/>
      <c r="N45" s="3"/>
      <c r="O45" s="3"/>
      <c r="P45" s="3"/>
      <c r="Q45" s="3"/>
    </row>
    <row r="46" spans="1:17" ht="15" customHeight="1">
      <c r="A46" s="74"/>
      <c r="B46" s="62"/>
      <c r="C46" s="69">
        <v>2</v>
      </c>
      <c r="D46" s="66" t="s">
        <v>26</v>
      </c>
      <c r="E46" s="28" t="s">
        <v>64</v>
      </c>
      <c r="F46" s="11">
        <v>5.25</v>
      </c>
      <c r="G46" s="15">
        <f t="shared" si="7"/>
        <v>5</v>
      </c>
      <c r="H46" s="85">
        <f t="shared" si="6"/>
        <v>26.25</v>
      </c>
      <c r="I46" s="82"/>
      <c r="J46" s="10"/>
      <c r="K46" s="3"/>
      <c r="L46" s="3"/>
      <c r="M46" s="3"/>
      <c r="N46" s="3"/>
      <c r="O46" s="3"/>
      <c r="P46" s="3"/>
      <c r="Q46" s="3"/>
    </row>
    <row r="47" spans="1:17" ht="15" customHeight="1">
      <c r="A47" s="74"/>
      <c r="B47" s="62"/>
      <c r="C47" s="69">
        <v>2</v>
      </c>
      <c r="D47" s="66" t="s">
        <v>25</v>
      </c>
      <c r="E47" s="28" t="s">
        <v>65</v>
      </c>
      <c r="F47" s="14">
        <v>4.25</v>
      </c>
      <c r="G47" s="15">
        <f t="shared" si="7"/>
        <v>5</v>
      </c>
      <c r="H47" s="35">
        <f t="shared" si="6"/>
        <v>21.25</v>
      </c>
      <c r="I47" s="82"/>
      <c r="J47" s="10"/>
      <c r="K47" s="3"/>
      <c r="L47" s="3"/>
      <c r="M47" s="3"/>
      <c r="N47" s="3"/>
      <c r="O47" s="3"/>
      <c r="P47" s="3"/>
      <c r="Q47" s="3"/>
    </row>
    <row r="48" spans="1:17" ht="15" customHeight="1">
      <c r="A48" s="74"/>
      <c r="B48" s="62"/>
      <c r="C48" s="69">
        <v>1</v>
      </c>
      <c r="D48" s="66" t="s">
        <v>44</v>
      </c>
      <c r="E48" s="27" t="s">
        <v>56</v>
      </c>
      <c r="F48" s="11">
        <v>3.25</v>
      </c>
      <c r="G48" s="15">
        <f t="shared" si="7"/>
        <v>10</v>
      </c>
      <c r="H48" s="16">
        <f t="shared" si="6"/>
        <v>32.5</v>
      </c>
      <c r="I48" s="82"/>
      <c r="J48" s="23"/>
      <c r="K48" s="22"/>
      <c r="L48" s="22"/>
      <c r="M48" s="22"/>
      <c r="N48" s="3"/>
      <c r="O48" s="3"/>
      <c r="P48" s="3"/>
      <c r="Q48" s="3"/>
    </row>
    <row r="49" spans="1:17" ht="15" customHeight="1">
      <c r="A49" s="74"/>
      <c r="B49" s="62"/>
      <c r="C49" s="69">
        <v>1</v>
      </c>
      <c r="D49" s="66" t="s">
        <v>83</v>
      </c>
      <c r="E49" s="27" t="s">
        <v>18</v>
      </c>
      <c r="F49" s="11">
        <v>10.5</v>
      </c>
      <c r="G49" s="15">
        <f t="shared" si="7"/>
        <v>10</v>
      </c>
      <c r="H49" s="16">
        <f t="shared" si="6"/>
        <v>105</v>
      </c>
      <c r="I49" s="82"/>
      <c r="J49" s="10"/>
      <c r="K49" s="3"/>
      <c r="L49" s="3"/>
      <c r="M49" s="3"/>
      <c r="N49" s="3"/>
      <c r="O49" s="3"/>
      <c r="P49" s="3"/>
      <c r="Q49" s="3"/>
    </row>
    <row r="50" spans="1:17" ht="15" customHeight="1">
      <c r="A50" s="74"/>
      <c r="B50" s="62"/>
      <c r="C50" s="69">
        <v>1</v>
      </c>
      <c r="D50" s="66" t="s">
        <v>98</v>
      </c>
      <c r="E50" s="27" t="s">
        <v>77</v>
      </c>
      <c r="F50" s="11">
        <v>4.25</v>
      </c>
      <c r="G50" s="15">
        <f t="shared" si="7"/>
        <v>10</v>
      </c>
      <c r="H50" s="86">
        <f>IF(G50&gt;9,(F50*0.9),(F50))*G50</f>
        <v>38.25</v>
      </c>
      <c r="I50" s="82" t="str">
        <f>IF(G50&gt;9, "QTY DISCOUNT", "no discount")</f>
        <v>QTY DISCOUNT</v>
      </c>
      <c r="J50" s="23"/>
      <c r="K50" s="22"/>
      <c r="L50" s="22"/>
      <c r="M50" s="22"/>
      <c r="N50" s="3"/>
      <c r="O50" s="3"/>
      <c r="P50" s="3"/>
      <c r="Q50" s="3"/>
    </row>
    <row r="51" spans="1:17" ht="15" customHeight="1">
      <c r="A51" s="74"/>
      <c r="B51" s="62"/>
      <c r="C51" s="69">
        <v>2</v>
      </c>
      <c r="D51" s="66" t="s">
        <v>13</v>
      </c>
      <c r="E51" s="28" t="s">
        <v>11</v>
      </c>
      <c r="F51" s="25">
        <v>23</v>
      </c>
      <c r="G51" s="15">
        <f t="shared" si="7"/>
        <v>5</v>
      </c>
      <c r="H51" s="33">
        <f>G51*F51</f>
        <v>115</v>
      </c>
      <c r="I51" s="82"/>
      <c r="J51" s="10"/>
      <c r="K51" s="3"/>
      <c r="L51" s="3"/>
      <c r="M51" s="3"/>
      <c r="N51" s="3"/>
      <c r="O51" s="3"/>
      <c r="P51" s="3"/>
      <c r="Q51" s="3"/>
    </row>
    <row r="52" spans="1:17" ht="15" customHeight="1">
      <c r="A52" s="74"/>
      <c r="B52" s="62"/>
      <c r="C52" s="69">
        <v>2</v>
      </c>
      <c r="D52" s="66" t="s">
        <v>45</v>
      </c>
      <c r="E52" s="27" t="s">
        <v>57</v>
      </c>
      <c r="F52" s="11">
        <v>7.25</v>
      </c>
      <c r="G52" s="15">
        <f t="shared" si="7"/>
        <v>5</v>
      </c>
      <c r="H52" s="33">
        <f>G52*F52</f>
        <v>36.25</v>
      </c>
      <c r="I52" s="82"/>
      <c r="J52" s="10"/>
      <c r="K52" s="3"/>
      <c r="L52" s="3"/>
      <c r="M52" s="3"/>
      <c r="N52" s="3"/>
      <c r="O52" s="3"/>
      <c r="P52" s="3"/>
      <c r="Q52" s="3"/>
    </row>
    <row r="53" spans="1:17" ht="15" customHeight="1" thickBot="1">
      <c r="A53" s="74"/>
      <c r="B53" s="64"/>
      <c r="C53" s="70">
        <v>2</v>
      </c>
      <c r="D53" s="67" t="s">
        <v>2</v>
      </c>
      <c r="E53" s="29" t="s">
        <v>3</v>
      </c>
      <c r="F53" s="13">
        <v>7.5</v>
      </c>
      <c r="G53" s="38">
        <f t="shared" si="7"/>
        <v>5</v>
      </c>
      <c r="H53" s="40">
        <f>G53*F53</f>
        <v>37.5</v>
      </c>
      <c r="I53" s="82"/>
      <c r="J53" s="10"/>
      <c r="K53" s="3"/>
      <c r="L53" s="3"/>
      <c r="M53" s="3"/>
      <c r="N53" s="3"/>
      <c r="O53" s="3"/>
      <c r="P53" s="3"/>
      <c r="Q53" s="3"/>
    </row>
    <row r="54" spans="1:17" ht="28" customHeight="1" thickBot="1">
      <c r="A54" s="5"/>
      <c r="B54" s="242" t="s">
        <v>154</v>
      </c>
      <c r="C54" s="242"/>
      <c r="D54" s="243"/>
      <c r="E54" s="230" t="s">
        <v>73</v>
      </c>
      <c r="F54" s="231"/>
      <c r="G54" s="231"/>
      <c r="H54" s="44">
        <f>SUM(H15:H53)</f>
        <v>2370.75</v>
      </c>
      <c r="I54" s="2"/>
      <c r="J54" s="2"/>
      <c r="K54" s="1"/>
      <c r="L54" s="1"/>
      <c r="M54" s="1"/>
      <c r="N54" s="1"/>
      <c r="O54" s="1"/>
      <c r="P54" s="1"/>
      <c r="Q54" s="1"/>
    </row>
    <row r="55" spans="1:17" s="8" customFormat="1" ht="38" customHeight="1">
      <c r="A55" s="31"/>
      <c r="B55" s="151"/>
      <c r="C55" s="119"/>
      <c r="D55" s="119"/>
      <c r="E55" s="119"/>
      <c r="F55" s="119"/>
      <c r="G55" s="119"/>
      <c r="H55" s="119"/>
      <c r="I55" s="39"/>
      <c r="J55" s="31"/>
      <c r="K55" s="31"/>
      <c r="L55" s="31"/>
      <c r="M55" s="31"/>
      <c r="N55" s="31"/>
      <c r="O55" s="31"/>
      <c r="P55" s="31"/>
      <c r="Q55" s="31"/>
    </row>
    <row r="56" spans="1:17" ht="37" customHeight="1">
      <c r="A56" s="1"/>
      <c r="B56" s="1"/>
      <c r="J56" s="1"/>
      <c r="K56" s="1"/>
      <c r="L56" s="1"/>
      <c r="M56" s="1"/>
      <c r="N56" s="1"/>
      <c r="O56" s="1"/>
      <c r="P56" s="1"/>
      <c r="Q56" s="1"/>
    </row>
    <row r="57" spans="1:17" ht="14">
      <c r="A57" s="1"/>
      <c r="B57" s="1"/>
      <c r="C57" s="118"/>
      <c r="D57" s="118"/>
      <c r="E57" s="118"/>
      <c r="F57" s="118"/>
      <c r="G57" s="118"/>
      <c r="H57" s="118"/>
      <c r="J57" s="1"/>
      <c r="K57" s="1"/>
      <c r="L57" s="1"/>
      <c r="M57" s="1"/>
      <c r="N57" s="1"/>
      <c r="O57" s="1"/>
      <c r="P57" s="1"/>
      <c r="Q57" s="1"/>
    </row>
    <row r="58" spans="1:17" ht="14">
      <c r="A58" s="1"/>
      <c r="B58" s="1"/>
      <c r="C58" s="5"/>
      <c r="D58" s="4"/>
      <c r="E58" s="5"/>
      <c r="F58" s="19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A75" s="1"/>
      <c r="B75" s="1"/>
      <c r="G75" s="9"/>
      <c r="H75" s="10"/>
      <c r="J75" s="1"/>
      <c r="K75" s="1"/>
      <c r="L75" s="1"/>
      <c r="M75" s="1"/>
      <c r="N75" s="1"/>
      <c r="O75" s="1"/>
      <c r="P75" s="1"/>
      <c r="Q75" s="1"/>
    </row>
    <row r="76" spans="1:17" ht="14">
      <c r="A76" s="1"/>
      <c r="B76" s="1"/>
      <c r="G76" s="9"/>
      <c r="H76" s="10"/>
      <c r="J76" s="1"/>
      <c r="K76" s="1"/>
      <c r="L76" s="1"/>
      <c r="M76" s="1"/>
      <c r="N76" s="1"/>
      <c r="O76" s="1"/>
      <c r="P76" s="1"/>
      <c r="Q76" s="1"/>
    </row>
    <row r="77" spans="1:17" ht="14">
      <c r="A77" s="1"/>
      <c r="B77" s="1"/>
      <c r="G77" s="9"/>
      <c r="H77" s="10"/>
      <c r="J77" s="1"/>
      <c r="K77" s="1"/>
      <c r="L77" s="1"/>
      <c r="M77" s="1"/>
      <c r="N77" s="1"/>
      <c r="O77" s="1"/>
      <c r="P77" s="1"/>
      <c r="Q77" s="1"/>
    </row>
    <row r="78" spans="1:17" ht="14">
      <c r="A78" s="1"/>
      <c r="B78" s="1"/>
      <c r="G78" s="9"/>
      <c r="H78" s="10"/>
      <c r="J78" s="1"/>
      <c r="K78" s="1"/>
      <c r="L78" s="1"/>
      <c r="M78" s="1"/>
      <c r="N78" s="1"/>
      <c r="O78" s="1"/>
      <c r="P78" s="1"/>
      <c r="Q78" s="1"/>
    </row>
    <row r="79" spans="1:17" ht="14">
      <c r="A79" s="1"/>
      <c r="B79" s="1"/>
      <c r="G79" s="9"/>
      <c r="H79" s="10"/>
      <c r="J79" s="1"/>
      <c r="K79" s="1"/>
      <c r="L79" s="1"/>
      <c r="M79" s="1"/>
      <c r="N79" s="1"/>
      <c r="O79" s="1"/>
      <c r="P79" s="1"/>
      <c r="Q79" s="1"/>
    </row>
    <row r="80" spans="1:17" ht="14">
      <c r="A80" s="1"/>
      <c r="B80" s="1"/>
      <c r="G80" s="9"/>
      <c r="H80" s="10"/>
      <c r="J80" s="1"/>
      <c r="K80" s="1"/>
      <c r="L80" s="1"/>
      <c r="M80" s="1"/>
      <c r="N80" s="1"/>
      <c r="O80" s="1"/>
      <c r="P80" s="1"/>
      <c r="Q80" s="1"/>
    </row>
    <row r="81" spans="1:17" ht="14">
      <c r="A81" s="1"/>
      <c r="B81" s="1"/>
      <c r="G81" s="9"/>
      <c r="H81" s="10"/>
      <c r="J81" s="1"/>
      <c r="K81" s="1"/>
      <c r="L81" s="1"/>
      <c r="M81" s="1"/>
      <c r="N81" s="1"/>
      <c r="O81" s="1"/>
      <c r="P81" s="1"/>
      <c r="Q81" s="1"/>
    </row>
    <row r="82" spans="1:17" ht="14">
      <c r="A82" s="1"/>
      <c r="B82" s="1"/>
      <c r="G82" s="9"/>
      <c r="H82" s="10"/>
      <c r="J82" s="1"/>
      <c r="K82" s="1"/>
      <c r="L82" s="1"/>
      <c r="M82" s="1"/>
      <c r="N82" s="1"/>
      <c r="O82" s="1"/>
      <c r="P82" s="1"/>
      <c r="Q82" s="1"/>
    </row>
    <row r="83" spans="1:17" ht="14">
      <c r="A83" s="1"/>
      <c r="B83" s="1"/>
      <c r="G83" s="9"/>
      <c r="H83" s="10"/>
      <c r="J83" s="1"/>
      <c r="K83" s="1"/>
      <c r="L83" s="1"/>
      <c r="M83" s="1"/>
      <c r="N83" s="1"/>
      <c r="O83" s="1"/>
      <c r="P83" s="1"/>
      <c r="Q83" s="1"/>
    </row>
    <row r="84" spans="1:17" ht="14">
      <c r="A84" s="1"/>
      <c r="B84" s="1"/>
      <c r="G84" s="9"/>
      <c r="H84" s="10"/>
      <c r="J84" s="1"/>
      <c r="K84" s="1"/>
      <c r="L84" s="1"/>
      <c r="M84" s="1"/>
      <c r="N84" s="1"/>
      <c r="O84" s="1"/>
      <c r="P84" s="1"/>
      <c r="Q84" s="1"/>
    </row>
    <row r="85" spans="1:17" ht="14">
      <c r="A85" s="1"/>
      <c r="B85" s="1"/>
      <c r="G85" s="9"/>
      <c r="H85" s="10"/>
      <c r="J85" s="1"/>
      <c r="K85" s="1"/>
      <c r="L85" s="1"/>
      <c r="M85" s="1"/>
      <c r="N85" s="1"/>
      <c r="O85" s="1"/>
      <c r="P85" s="1"/>
      <c r="Q85" s="1"/>
    </row>
    <row r="86" spans="1:17" ht="14">
      <c r="A86" s="1"/>
      <c r="B86" s="1"/>
      <c r="G86" s="9"/>
      <c r="H86" s="10"/>
      <c r="J86" s="1"/>
      <c r="K86" s="1"/>
      <c r="L86" s="1"/>
      <c r="M86" s="1"/>
      <c r="N86" s="1"/>
      <c r="O86" s="1"/>
      <c r="P86" s="1"/>
      <c r="Q86" s="1"/>
    </row>
    <row r="87" spans="1:17" ht="14">
      <c r="A87" s="1"/>
      <c r="B87" s="1"/>
      <c r="G87" s="9"/>
      <c r="H87" s="10"/>
      <c r="J87" s="1"/>
      <c r="K87" s="1"/>
      <c r="L87" s="1"/>
      <c r="M87" s="1"/>
      <c r="N87" s="1"/>
      <c r="O87" s="1"/>
      <c r="P87" s="1"/>
      <c r="Q87" s="1"/>
    </row>
    <row r="88" spans="1:17" ht="14">
      <c r="A88" s="1"/>
      <c r="B88" s="1"/>
      <c r="G88" s="9"/>
      <c r="H88" s="10"/>
      <c r="J88" s="1"/>
      <c r="K88" s="1"/>
      <c r="L88" s="1"/>
      <c r="M88" s="1"/>
      <c r="N88" s="1"/>
      <c r="O88" s="1"/>
      <c r="P88" s="1"/>
      <c r="Q88" s="1"/>
    </row>
    <row r="89" spans="1:17" ht="14">
      <c r="A89" s="1"/>
      <c r="B89" s="1"/>
      <c r="G89" s="9"/>
      <c r="H89" s="10"/>
      <c r="J89" s="1"/>
      <c r="K89" s="1"/>
      <c r="L89" s="1"/>
      <c r="M89" s="1"/>
      <c r="N89" s="1"/>
      <c r="O89" s="1"/>
      <c r="P89" s="1"/>
      <c r="Q89" s="1"/>
    </row>
    <row r="90" spans="1:17" ht="14">
      <c r="A90" s="1"/>
      <c r="B90" s="1"/>
      <c r="G90" s="9"/>
      <c r="H90" s="10"/>
      <c r="J90" s="1"/>
      <c r="K90" s="1"/>
      <c r="L90" s="1"/>
      <c r="M90" s="1"/>
      <c r="N90" s="1"/>
      <c r="O90" s="1"/>
      <c r="P90" s="1"/>
      <c r="Q90" s="1"/>
    </row>
    <row r="91" spans="1:17" ht="14">
      <c r="A91" s="1"/>
      <c r="B91" s="1"/>
      <c r="G91" s="9"/>
      <c r="H91" s="10"/>
      <c r="J91" s="1"/>
      <c r="K91" s="1"/>
      <c r="L91" s="1"/>
      <c r="M91" s="1"/>
      <c r="N91" s="1"/>
      <c r="O91" s="1"/>
      <c r="P91" s="1"/>
      <c r="Q91" s="1"/>
    </row>
    <row r="92" spans="1:17" ht="14">
      <c r="G92" s="9"/>
      <c r="H92" s="10"/>
    </row>
    <row r="93" spans="1:17" ht="14">
      <c r="G93" s="9"/>
      <c r="H93" s="10"/>
    </row>
  </sheetData>
  <mergeCells count="21">
    <mergeCell ref="H13:H14"/>
    <mergeCell ref="E54:G54"/>
    <mergeCell ref="B8:D9"/>
    <mergeCell ref="E8:G8"/>
    <mergeCell ref="E9:G9"/>
    <mergeCell ref="B13:C13"/>
    <mergeCell ref="D13:D14"/>
    <mergeCell ref="E13:E14"/>
    <mergeCell ref="F13:F14"/>
    <mergeCell ref="G13:G14"/>
    <mergeCell ref="B10:D11"/>
    <mergeCell ref="E10:G10"/>
    <mergeCell ref="E11:G11"/>
    <mergeCell ref="B54:D54"/>
    <mergeCell ref="C2:H2"/>
    <mergeCell ref="C3:H3"/>
    <mergeCell ref="C4:H4"/>
    <mergeCell ref="C5:H5"/>
    <mergeCell ref="B6:D7"/>
    <mergeCell ref="E6:G6"/>
    <mergeCell ref="E7:G7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125" zoomScaleNormal="125" zoomScalePageLayoutView="125" workbookViewId="0">
      <selection sqref="A1:B1"/>
    </sheetView>
  </sheetViews>
  <sheetFormatPr baseColWidth="10" defaultRowHeight="13" x14ac:dyDescent="0"/>
  <cols>
    <col min="2" max="2" width="5.33203125" customWidth="1"/>
    <col min="3" max="3" width="4.5" customWidth="1"/>
    <col min="4" max="4" width="2" customWidth="1"/>
    <col min="5" max="5" width="38" customWidth="1"/>
  </cols>
  <sheetData>
    <row r="1" spans="1:18">
      <c r="A1" s="265" t="s">
        <v>162</v>
      </c>
      <c r="B1" s="265"/>
      <c r="C1" s="266"/>
      <c r="D1" s="266"/>
      <c r="J1" s="168"/>
    </row>
    <row r="2" spans="1:18" ht="23">
      <c r="A2" s="98"/>
      <c r="C2" s="216" t="s">
        <v>155</v>
      </c>
      <c r="D2" s="216"/>
      <c r="E2" s="216"/>
      <c r="F2" s="216"/>
      <c r="G2" s="216"/>
      <c r="H2" s="216"/>
      <c r="I2" s="216"/>
      <c r="J2" s="168"/>
    </row>
    <row r="3" spans="1:18" ht="15">
      <c r="A3" s="98"/>
      <c r="C3" s="217" t="s">
        <v>93</v>
      </c>
      <c r="D3" s="217"/>
      <c r="E3" s="217"/>
      <c r="F3" s="217"/>
      <c r="G3" s="217"/>
      <c r="H3" s="217"/>
      <c r="I3" s="217"/>
      <c r="J3" s="168"/>
    </row>
    <row r="4" spans="1:18" ht="23">
      <c r="A4" s="98"/>
      <c r="C4" s="216" t="s">
        <v>51</v>
      </c>
      <c r="D4" s="216"/>
      <c r="E4" s="216"/>
      <c r="F4" s="216"/>
      <c r="G4" s="216"/>
      <c r="H4" s="216"/>
      <c r="I4" s="216"/>
      <c r="J4" s="168"/>
    </row>
    <row r="5" spans="1:18" ht="24" thickBot="1">
      <c r="A5" s="98"/>
      <c r="C5" s="267"/>
      <c r="D5" s="267"/>
      <c r="E5" s="267"/>
      <c r="F5" s="267"/>
      <c r="G5" s="267"/>
      <c r="H5" s="267"/>
      <c r="I5" s="267"/>
      <c r="J5" s="168"/>
    </row>
    <row r="6" spans="1:18" ht="40">
      <c r="A6" s="98"/>
      <c r="B6" s="244" t="s">
        <v>109</v>
      </c>
      <c r="C6" s="245"/>
      <c r="D6" s="245"/>
      <c r="E6" s="246"/>
      <c r="F6" s="250" t="s">
        <v>53</v>
      </c>
      <c r="G6" s="251"/>
      <c r="H6" s="252"/>
      <c r="I6" s="169">
        <v>1</v>
      </c>
      <c r="J6" s="168"/>
    </row>
    <row r="7" spans="1:18" ht="41" thickBot="1">
      <c r="A7" s="98"/>
      <c r="B7" s="247"/>
      <c r="C7" s="248"/>
      <c r="D7" s="248"/>
      <c r="E7" s="249"/>
      <c r="F7" s="253" t="s">
        <v>48</v>
      </c>
      <c r="G7" s="254"/>
      <c r="H7" s="255"/>
      <c r="I7" s="170">
        <v>12</v>
      </c>
      <c r="J7" s="168"/>
    </row>
    <row r="8" spans="1:18" ht="54" customHeight="1">
      <c r="A8" s="98"/>
      <c r="B8" s="244" t="s">
        <v>110</v>
      </c>
      <c r="C8" s="245"/>
      <c r="D8" s="245"/>
      <c r="E8" s="246"/>
      <c r="F8" s="259" t="s">
        <v>99</v>
      </c>
      <c r="G8" s="260"/>
      <c r="H8" s="261"/>
      <c r="I8" s="171" t="s">
        <v>79</v>
      </c>
      <c r="J8" s="168"/>
      <c r="L8" s="172"/>
    </row>
    <row r="9" spans="1:18" ht="36" thickBot="1">
      <c r="A9" s="98"/>
      <c r="B9" s="256"/>
      <c r="C9" s="257"/>
      <c r="D9" s="257"/>
      <c r="E9" s="258"/>
      <c r="F9" s="262" t="s">
        <v>90</v>
      </c>
      <c r="G9" s="263"/>
      <c r="H9" s="264"/>
      <c r="I9" s="173" t="s">
        <v>79</v>
      </c>
      <c r="J9" s="168"/>
      <c r="L9" s="172"/>
    </row>
    <row r="10" spans="1:18" ht="26" thickBot="1">
      <c r="A10" s="98"/>
      <c r="C10" s="280"/>
      <c r="D10" s="280"/>
      <c r="F10" s="174"/>
      <c r="G10" s="174"/>
      <c r="H10" s="174"/>
      <c r="I10" s="175"/>
      <c r="J10" s="168"/>
    </row>
    <row r="11" spans="1:18" ht="15">
      <c r="A11" s="176"/>
      <c r="B11" s="281" t="s">
        <v>17</v>
      </c>
      <c r="C11" s="282"/>
      <c r="D11" s="283"/>
      <c r="E11" s="268" t="s">
        <v>16</v>
      </c>
      <c r="F11" s="284" t="s">
        <v>8</v>
      </c>
      <c r="G11" s="284" t="s">
        <v>9</v>
      </c>
      <c r="H11" s="286" t="s">
        <v>21</v>
      </c>
      <c r="I11" s="268" t="s">
        <v>15</v>
      </c>
      <c r="J11" s="168"/>
      <c r="K11" s="177"/>
      <c r="L11" s="177"/>
      <c r="M11" s="177"/>
      <c r="N11" s="177"/>
      <c r="O11" s="177"/>
      <c r="P11" s="177"/>
      <c r="Q11" s="177"/>
      <c r="R11" s="177"/>
    </row>
    <row r="12" spans="1:18" ht="31" thickBot="1">
      <c r="A12" s="176"/>
      <c r="B12" s="76" t="s">
        <v>112</v>
      </c>
      <c r="C12" s="270" t="s">
        <v>113</v>
      </c>
      <c r="D12" s="271"/>
      <c r="E12" s="269"/>
      <c r="F12" s="285"/>
      <c r="G12" s="285"/>
      <c r="H12" s="287"/>
      <c r="I12" s="269"/>
      <c r="J12" s="168"/>
      <c r="K12" s="177"/>
      <c r="L12" s="177"/>
      <c r="M12" s="177"/>
      <c r="N12" s="177"/>
      <c r="O12" s="177"/>
      <c r="P12" s="177"/>
      <c r="Q12" s="177"/>
      <c r="R12" s="177"/>
    </row>
    <row r="13" spans="1:18" ht="15">
      <c r="A13" s="176"/>
      <c r="B13" s="178">
        <v>1</v>
      </c>
      <c r="C13" s="272"/>
      <c r="D13" s="273"/>
      <c r="E13" s="179" t="s">
        <v>156</v>
      </c>
      <c r="F13" s="180" t="s">
        <v>157</v>
      </c>
      <c r="G13" s="181">
        <v>210</v>
      </c>
      <c r="H13" s="182">
        <v>1</v>
      </c>
      <c r="I13" s="183">
        <v>200</v>
      </c>
      <c r="J13" s="184"/>
      <c r="K13" s="185"/>
      <c r="L13" s="186"/>
      <c r="M13" s="186"/>
      <c r="N13" s="186"/>
      <c r="O13" s="177"/>
      <c r="P13" s="177"/>
      <c r="Q13" s="177"/>
      <c r="R13" s="177"/>
    </row>
    <row r="14" spans="1:18" ht="14">
      <c r="A14" s="176"/>
      <c r="B14" s="61"/>
      <c r="C14" s="274">
        <v>1</v>
      </c>
      <c r="D14" s="275"/>
      <c r="E14" s="187" t="s">
        <v>108</v>
      </c>
      <c r="F14" s="180" t="s">
        <v>81</v>
      </c>
      <c r="G14" s="181">
        <v>10.5</v>
      </c>
      <c r="H14" s="188">
        <v>0</v>
      </c>
      <c r="I14" s="189" t="s">
        <v>158</v>
      </c>
      <c r="J14" s="184"/>
      <c r="L14" s="186"/>
      <c r="M14" s="186"/>
      <c r="N14" s="186"/>
      <c r="O14" s="177"/>
      <c r="P14" s="177"/>
      <c r="Q14" s="177"/>
      <c r="R14" s="177"/>
    </row>
    <row r="15" spans="1:18" ht="14">
      <c r="A15" s="190"/>
      <c r="B15" s="61"/>
      <c r="C15" s="276">
        <v>1</v>
      </c>
      <c r="D15" s="277"/>
      <c r="E15" s="191" t="s">
        <v>105</v>
      </c>
      <c r="F15" s="192" t="s">
        <v>34</v>
      </c>
      <c r="G15" s="193">
        <v>15.75</v>
      </c>
      <c r="H15" s="182">
        <v>12</v>
      </c>
      <c r="I15" s="183">
        <v>144</v>
      </c>
      <c r="J15" s="278" t="s">
        <v>159</v>
      </c>
      <c r="K15" s="279"/>
      <c r="L15" s="186"/>
      <c r="M15" s="177"/>
      <c r="N15" s="186"/>
      <c r="O15" s="177"/>
      <c r="P15" s="177"/>
      <c r="Q15" s="177"/>
      <c r="R15" s="177"/>
    </row>
    <row r="16" spans="1:18" ht="14">
      <c r="A16" s="194"/>
      <c r="B16" s="195">
        <v>1</v>
      </c>
      <c r="C16" s="288"/>
      <c r="D16" s="289"/>
      <c r="E16" s="191" t="s">
        <v>106</v>
      </c>
      <c r="F16" s="192" t="s">
        <v>63</v>
      </c>
      <c r="G16" s="193">
        <v>141.75</v>
      </c>
      <c r="H16" s="188">
        <v>0</v>
      </c>
      <c r="I16" s="189" t="s">
        <v>158</v>
      </c>
      <c r="J16" s="52" t="s">
        <v>101</v>
      </c>
      <c r="L16" s="186"/>
      <c r="M16" s="177"/>
      <c r="N16" s="186"/>
      <c r="O16" s="177"/>
      <c r="P16" s="177"/>
      <c r="Q16" s="177"/>
      <c r="R16" s="177"/>
    </row>
    <row r="17" spans="1:18" ht="15">
      <c r="A17" s="190"/>
      <c r="B17" s="195">
        <v>1</v>
      </c>
      <c r="C17" s="288"/>
      <c r="D17" s="289"/>
      <c r="E17" s="196" t="s">
        <v>107</v>
      </c>
      <c r="F17" s="180" t="s">
        <v>67</v>
      </c>
      <c r="G17" s="181">
        <v>10</v>
      </c>
      <c r="H17" s="188">
        <v>0</v>
      </c>
      <c r="I17" s="189" t="s">
        <v>158</v>
      </c>
      <c r="J17" s="184"/>
      <c r="K17" s="185"/>
      <c r="L17" s="186"/>
      <c r="M17" s="186"/>
      <c r="N17" s="186"/>
      <c r="O17" s="177"/>
      <c r="P17" s="177"/>
      <c r="Q17" s="177"/>
      <c r="R17" s="177"/>
    </row>
    <row r="18" spans="1:18" ht="14">
      <c r="A18" s="176"/>
      <c r="B18" s="61"/>
      <c r="C18" s="276">
        <v>2</v>
      </c>
      <c r="D18" s="277"/>
      <c r="E18" s="197" t="s">
        <v>54</v>
      </c>
      <c r="F18" s="28" t="s">
        <v>12</v>
      </c>
      <c r="G18" s="181">
        <v>6.75</v>
      </c>
      <c r="H18" s="182">
        <v>6</v>
      </c>
      <c r="I18" s="183">
        <v>39</v>
      </c>
      <c r="J18" s="278" t="s">
        <v>160</v>
      </c>
      <c r="K18" s="279"/>
      <c r="L18" s="186"/>
      <c r="M18" s="186"/>
      <c r="N18" s="186"/>
      <c r="O18" s="177"/>
      <c r="P18" s="177"/>
      <c r="Q18" s="177"/>
      <c r="R18" s="177"/>
    </row>
    <row r="19" spans="1:18" ht="14">
      <c r="A19" s="176"/>
      <c r="B19" s="61"/>
      <c r="C19" s="276">
        <v>2</v>
      </c>
      <c r="D19" s="277"/>
      <c r="E19" s="198" t="s">
        <v>33</v>
      </c>
      <c r="F19" s="28" t="s">
        <v>74</v>
      </c>
      <c r="G19" s="181">
        <v>6.75</v>
      </c>
      <c r="H19" s="182">
        <v>6</v>
      </c>
      <c r="I19" s="183">
        <v>39</v>
      </c>
      <c r="J19" s="278" t="s">
        <v>160</v>
      </c>
      <c r="K19" s="279"/>
      <c r="L19" s="186"/>
      <c r="M19" s="186"/>
      <c r="N19" s="186"/>
      <c r="O19" s="177"/>
      <c r="P19" s="177"/>
      <c r="Q19" s="177"/>
      <c r="R19" s="177"/>
    </row>
    <row r="20" spans="1:18" ht="15">
      <c r="A20" s="194"/>
      <c r="B20" s="195">
        <v>1</v>
      </c>
      <c r="C20" s="288"/>
      <c r="D20" s="289"/>
      <c r="E20" s="199" t="s">
        <v>96</v>
      </c>
      <c r="F20" s="180" t="s">
        <v>97</v>
      </c>
      <c r="G20" s="181">
        <v>7.5</v>
      </c>
      <c r="H20" s="188">
        <v>0</v>
      </c>
      <c r="I20" s="189" t="s">
        <v>158</v>
      </c>
      <c r="J20" s="184"/>
      <c r="K20" s="185"/>
      <c r="L20" s="186"/>
      <c r="M20" s="186"/>
      <c r="N20" s="186"/>
      <c r="O20" s="177"/>
      <c r="P20" s="177"/>
      <c r="Q20" s="177"/>
      <c r="R20" s="177"/>
    </row>
    <row r="21" spans="1:18" ht="15">
      <c r="A21" s="194"/>
      <c r="B21" s="195">
        <v>1</v>
      </c>
      <c r="C21" s="288"/>
      <c r="D21" s="289"/>
      <c r="E21" s="196" t="s">
        <v>0</v>
      </c>
      <c r="F21" s="180" t="s">
        <v>1</v>
      </c>
      <c r="G21" s="181">
        <v>3.25</v>
      </c>
      <c r="H21" s="188">
        <v>0</v>
      </c>
      <c r="I21" s="189" t="s">
        <v>158</v>
      </c>
      <c r="J21" s="184"/>
      <c r="K21" s="185"/>
      <c r="L21" s="186"/>
      <c r="M21" s="186"/>
      <c r="N21" s="186"/>
      <c r="O21" s="177"/>
      <c r="P21" s="177"/>
      <c r="Q21" s="177"/>
      <c r="R21" s="177"/>
    </row>
    <row r="22" spans="1:18" ht="14">
      <c r="A22" s="194"/>
      <c r="B22" s="61"/>
      <c r="C22" s="276">
        <v>1</v>
      </c>
      <c r="D22" s="277"/>
      <c r="E22" s="196" t="s">
        <v>52</v>
      </c>
      <c r="F22" s="180" t="s">
        <v>6</v>
      </c>
      <c r="G22" s="181">
        <v>6.75</v>
      </c>
      <c r="H22" s="182">
        <v>12</v>
      </c>
      <c r="I22" s="183">
        <v>64.8</v>
      </c>
      <c r="J22" s="278" t="s">
        <v>159</v>
      </c>
      <c r="K22" s="279"/>
      <c r="L22" s="186"/>
      <c r="M22" s="186"/>
      <c r="N22" s="186"/>
      <c r="O22" s="177"/>
      <c r="P22" s="177"/>
      <c r="Q22" s="177"/>
      <c r="R22" s="177"/>
    </row>
    <row r="23" spans="1:18" ht="14">
      <c r="A23" s="176"/>
      <c r="B23" s="61"/>
      <c r="C23" s="290">
        <v>2</v>
      </c>
      <c r="D23" s="291"/>
      <c r="E23" s="196" t="s">
        <v>84</v>
      </c>
      <c r="F23" s="180" t="s">
        <v>35</v>
      </c>
      <c r="G23" s="181">
        <v>18.25</v>
      </c>
      <c r="H23" s="188">
        <v>0</v>
      </c>
      <c r="I23" s="189" t="s">
        <v>158</v>
      </c>
      <c r="J23" s="278" t="s">
        <v>160</v>
      </c>
      <c r="K23" s="279"/>
      <c r="L23" s="177"/>
      <c r="M23" s="177"/>
      <c r="N23" s="177"/>
      <c r="O23" s="177"/>
      <c r="P23" s="177"/>
      <c r="Q23" s="177"/>
      <c r="R23" s="177"/>
    </row>
    <row r="24" spans="1:18" ht="15">
      <c r="A24" s="176"/>
      <c r="B24" s="61"/>
      <c r="C24" s="276">
        <v>1</v>
      </c>
      <c r="D24" s="277"/>
      <c r="E24" s="196" t="s">
        <v>144</v>
      </c>
      <c r="F24" s="180" t="s">
        <v>91</v>
      </c>
      <c r="G24" s="181">
        <v>4.25</v>
      </c>
      <c r="H24" s="182">
        <v>12</v>
      </c>
      <c r="I24" s="183">
        <v>48</v>
      </c>
      <c r="J24" s="184"/>
      <c r="K24" s="185"/>
      <c r="L24" s="186"/>
      <c r="M24" s="186"/>
      <c r="N24" s="186"/>
      <c r="O24" s="177"/>
      <c r="P24" s="177"/>
      <c r="Q24" s="177"/>
      <c r="R24" s="177"/>
    </row>
    <row r="25" spans="1:18" ht="15">
      <c r="A25" s="176"/>
      <c r="B25" s="61"/>
      <c r="C25" s="276">
        <v>3</v>
      </c>
      <c r="D25" s="277"/>
      <c r="E25" s="196" t="s">
        <v>124</v>
      </c>
      <c r="F25" s="180" t="s">
        <v>92</v>
      </c>
      <c r="G25" s="181">
        <v>17.25</v>
      </c>
      <c r="H25" s="182">
        <v>4</v>
      </c>
      <c r="I25" s="183">
        <v>60</v>
      </c>
      <c r="J25" s="184"/>
      <c r="K25" s="185"/>
      <c r="L25" s="186"/>
      <c r="M25" s="186"/>
      <c r="N25" s="186"/>
      <c r="O25" s="177"/>
      <c r="P25" s="177"/>
      <c r="Q25" s="177"/>
      <c r="R25" s="177"/>
    </row>
    <row r="26" spans="1:18" ht="15">
      <c r="A26" s="176"/>
      <c r="B26" s="61"/>
      <c r="C26" s="276">
        <v>2</v>
      </c>
      <c r="D26" s="277"/>
      <c r="E26" s="196" t="s">
        <v>111</v>
      </c>
      <c r="F26" s="180" t="s">
        <v>58</v>
      </c>
      <c r="G26" s="181">
        <v>15.75</v>
      </c>
      <c r="H26" s="182">
        <v>6</v>
      </c>
      <c r="I26" s="183">
        <v>90</v>
      </c>
      <c r="J26" s="184"/>
      <c r="K26" s="185"/>
      <c r="L26" s="186"/>
      <c r="M26" s="186"/>
      <c r="N26" s="186"/>
      <c r="O26" s="177"/>
      <c r="P26" s="177"/>
      <c r="Q26" s="177"/>
      <c r="R26" s="177"/>
    </row>
    <row r="27" spans="1:18" ht="15">
      <c r="A27" s="176"/>
      <c r="B27" s="61"/>
      <c r="C27" s="290">
        <v>1</v>
      </c>
      <c r="D27" s="291"/>
      <c r="E27" s="196" t="s">
        <v>5</v>
      </c>
      <c r="F27" s="180" t="s">
        <v>59</v>
      </c>
      <c r="G27" s="181">
        <v>10.5</v>
      </c>
      <c r="H27" s="188">
        <v>0</v>
      </c>
      <c r="I27" s="189" t="s">
        <v>158</v>
      </c>
      <c r="J27" s="184"/>
      <c r="K27" s="185"/>
      <c r="L27" s="186"/>
      <c r="M27" s="186"/>
      <c r="N27" s="186"/>
      <c r="O27" s="177"/>
      <c r="P27" s="177"/>
      <c r="Q27" s="177"/>
      <c r="R27" s="177"/>
    </row>
    <row r="28" spans="1:18" ht="14">
      <c r="A28" s="176"/>
      <c r="B28" s="61"/>
      <c r="C28" s="276">
        <v>4</v>
      </c>
      <c r="D28" s="277"/>
      <c r="E28" s="196" t="s">
        <v>32</v>
      </c>
      <c r="F28" s="180" t="s">
        <v>62</v>
      </c>
      <c r="G28" s="181">
        <v>5.25</v>
      </c>
      <c r="H28" s="182">
        <v>3</v>
      </c>
      <c r="I28" s="183">
        <v>15</v>
      </c>
      <c r="J28" s="184"/>
      <c r="K28" s="177"/>
      <c r="L28" s="177"/>
      <c r="M28" s="177"/>
      <c r="N28" s="177"/>
      <c r="O28" s="177"/>
      <c r="P28" s="177"/>
      <c r="Q28" s="177"/>
      <c r="R28" s="177"/>
    </row>
    <row r="29" spans="1:18" ht="15">
      <c r="A29" s="176"/>
      <c r="B29" s="195">
        <v>1</v>
      </c>
      <c r="C29" s="288"/>
      <c r="D29" s="289"/>
      <c r="E29" s="196" t="s">
        <v>78</v>
      </c>
      <c r="F29" s="180" t="s">
        <v>60</v>
      </c>
      <c r="G29" s="181">
        <v>31.5</v>
      </c>
      <c r="H29" s="188">
        <v>0</v>
      </c>
      <c r="I29" s="189" t="s">
        <v>158</v>
      </c>
      <c r="J29" s="184"/>
      <c r="K29" s="185"/>
      <c r="L29" s="186"/>
      <c r="M29" s="186"/>
      <c r="N29" s="186"/>
      <c r="O29" s="177"/>
      <c r="P29" s="177"/>
      <c r="Q29" s="177"/>
      <c r="R29" s="177"/>
    </row>
    <row r="30" spans="1:18" ht="15">
      <c r="A30" s="176"/>
      <c r="B30" s="195">
        <v>1</v>
      </c>
      <c r="C30" s="292"/>
      <c r="D30" s="293"/>
      <c r="E30" s="196" t="s">
        <v>161</v>
      </c>
      <c r="F30" s="180" t="s">
        <v>61</v>
      </c>
      <c r="G30" s="201">
        <v>26.25</v>
      </c>
      <c r="H30" s="188">
        <v>0</v>
      </c>
      <c r="I30" s="189" t="s">
        <v>158</v>
      </c>
      <c r="J30" s="184"/>
      <c r="K30" s="185"/>
      <c r="L30" s="186"/>
      <c r="M30" s="186"/>
      <c r="N30" s="186"/>
      <c r="O30" s="177"/>
      <c r="P30" s="177"/>
      <c r="Q30" s="177"/>
      <c r="R30" s="177"/>
    </row>
    <row r="31" spans="1:18" ht="14">
      <c r="A31" s="176"/>
      <c r="B31" s="61"/>
      <c r="C31" s="276">
        <v>1</v>
      </c>
      <c r="D31" s="277"/>
      <c r="E31" s="196" t="s">
        <v>98</v>
      </c>
      <c r="F31" s="180" t="s">
        <v>77</v>
      </c>
      <c r="G31" s="181">
        <v>4.25</v>
      </c>
      <c r="H31" s="182">
        <v>12</v>
      </c>
      <c r="I31" s="183">
        <v>32.4</v>
      </c>
      <c r="J31" s="278" t="s">
        <v>159</v>
      </c>
      <c r="K31" s="279"/>
      <c r="L31" s="186"/>
      <c r="M31" s="186"/>
      <c r="N31" s="186"/>
      <c r="O31" s="177"/>
      <c r="P31" s="177"/>
      <c r="Q31" s="177"/>
      <c r="R31" s="177"/>
    </row>
    <row r="32" spans="1:18" ht="15" thickBot="1">
      <c r="A32" s="176"/>
      <c r="B32" s="202"/>
      <c r="C32" s="294">
        <v>2</v>
      </c>
      <c r="D32" s="295"/>
      <c r="E32" s="203" t="s">
        <v>2</v>
      </c>
      <c r="F32" s="204" t="s">
        <v>3</v>
      </c>
      <c r="G32" s="205">
        <v>7.5</v>
      </c>
      <c r="H32" s="206">
        <v>6</v>
      </c>
      <c r="I32" s="207">
        <v>42</v>
      </c>
      <c r="J32" s="184"/>
      <c r="K32" s="200"/>
      <c r="L32" s="177"/>
      <c r="M32" s="177"/>
      <c r="N32" s="177"/>
      <c r="O32" s="177"/>
      <c r="P32" s="177"/>
      <c r="Q32" s="177"/>
      <c r="R32" s="177"/>
    </row>
    <row r="33" spans="1:18" ht="33" customHeight="1" thickBot="1">
      <c r="A33" s="101"/>
      <c r="B33" s="242" t="s">
        <v>154</v>
      </c>
      <c r="C33" s="242"/>
      <c r="D33" s="242"/>
      <c r="E33" s="296"/>
      <c r="F33" s="297" t="s">
        <v>73</v>
      </c>
      <c r="G33" s="298"/>
      <c r="H33" s="298"/>
      <c r="I33" s="208">
        <v>774.2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4">
      <c r="A34" s="101"/>
      <c r="B34" s="209"/>
      <c r="C34" s="299"/>
      <c r="D34" s="299"/>
      <c r="E34" s="210"/>
      <c r="F34" s="210"/>
      <c r="G34" s="210"/>
      <c r="H34" s="210"/>
      <c r="I34" s="210"/>
      <c r="J34" s="168"/>
      <c r="K34" s="2"/>
      <c r="L34" s="2"/>
      <c r="M34" s="2"/>
      <c r="N34" s="2"/>
      <c r="O34" s="2"/>
      <c r="P34" s="2"/>
      <c r="Q34" s="2"/>
      <c r="R34" s="2"/>
    </row>
    <row r="35" spans="1:18">
      <c r="A35" s="101"/>
      <c r="B35" s="2"/>
      <c r="C35" s="266"/>
      <c r="D35" s="266"/>
      <c r="J35" s="168"/>
      <c r="K35" s="2"/>
      <c r="L35" s="2"/>
      <c r="M35" s="2"/>
      <c r="N35" s="2"/>
      <c r="O35" s="2"/>
      <c r="P35" s="2"/>
      <c r="Q35" s="2"/>
      <c r="R35" s="2"/>
    </row>
    <row r="36" spans="1:18" ht="14">
      <c r="A36" s="101"/>
      <c r="B36" s="2"/>
      <c r="C36" s="300"/>
      <c r="D36" s="300"/>
      <c r="E36" s="211"/>
      <c r="F36" s="211"/>
      <c r="G36" s="211"/>
      <c r="H36" s="211"/>
      <c r="I36" s="211"/>
      <c r="J36" s="168"/>
      <c r="K36" s="2"/>
      <c r="L36" s="2"/>
      <c r="M36" s="2"/>
      <c r="N36" s="2"/>
      <c r="O36" s="2"/>
      <c r="P36" s="2"/>
      <c r="Q36" s="2"/>
      <c r="R36" s="2"/>
    </row>
    <row r="37" spans="1:18" ht="14">
      <c r="A37" s="101"/>
      <c r="B37" s="2"/>
      <c r="C37" s="301"/>
      <c r="D37" s="301"/>
      <c r="E37" s="212"/>
      <c r="F37" s="2"/>
      <c r="H37" s="213"/>
      <c r="I37" s="200"/>
      <c r="J37" s="168"/>
      <c r="K37" s="2"/>
      <c r="L37" s="2"/>
      <c r="M37" s="2"/>
      <c r="N37" s="2"/>
      <c r="O37" s="2"/>
      <c r="P37" s="2"/>
      <c r="Q37" s="2"/>
      <c r="R37" s="2"/>
    </row>
    <row r="38" spans="1:18" ht="14">
      <c r="A38" s="101"/>
      <c r="B38" s="2"/>
      <c r="C38" s="266"/>
      <c r="D38" s="266"/>
      <c r="H38" s="213"/>
      <c r="I38" s="200"/>
      <c r="J38" s="168"/>
      <c r="K38" s="2"/>
      <c r="L38" s="2"/>
      <c r="M38" s="2"/>
      <c r="N38" s="2"/>
      <c r="O38" s="2"/>
      <c r="P38" s="2"/>
      <c r="Q38" s="2"/>
      <c r="R38" s="2"/>
    </row>
    <row r="39" spans="1:18" ht="14">
      <c r="A39" s="101"/>
      <c r="B39" s="2"/>
      <c r="C39" s="266"/>
      <c r="D39" s="266"/>
      <c r="H39" s="213"/>
      <c r="I39" s="200"/>
      <c r="J39" s="168"/>
      <c r="K39" s="2"/>
      <c r="L39" s="2"/>
      <c r="M39" s="2"/>
      <c r="N39" s="2"/>
      <c r="O39" s="2"/>
      <c r="P39" s="2"/>
      <c r="Q39" s="2"/>
      <c r="R39" s="2"/>
    </row>
    <row r="40" spans="1:18" ht="14">
      <c r="A40" s="101"/>
      <c r="B40" s="2"/>
      <c r="C40" s="266"/>
      <c r="D40" s="266"/>
      <c r="H40" s="213"/>
      <c r="I40" s="200"/>
      <c r="J40" s="168"/>
      <c r="K40" s="2"/>
      <c r="L40" s="2"/>
      <c r="M40" s="2"/>
      <c r="N40" s="2"/>
      <c r="O40" s="2"/>
      <c r="P40" s="2"/>
      <c r="Q40" s="2"/>
      <c r="R40" s="2"/>
    </row>
    <row r="41" spans="1:18" ht="14">
      <c r="A41" s="101"/>
      <c r="B41" s="2"/>
      <c r="C41" s="266"/>
      <c r="D41" s="266"/>
      <c r="H41" s="213"/>
      <c r="I41" s="200"/>
      <c r="J41" s="168"/>
      <c r="K41" s="2"/>
      <c r="L41" s="2"/>
      <c r="M41" s="2"/>
      <c r="N41" s="2"/>
      <c r="O41" s="2"/>
      <c r="P41" s="2"/>
      <c r="Q41" s="2"/>
      <c r="R41" s="2"/>
    </row>
    <row r="42" spans="1:18" ht="14">
      <c r="A42" s="101"/>
      <c r="B42" s="2"/>
      <c r="C42" s="266"/>
      <c r="D42" s="266"/>
      <c r="H42" s="213"/>
      <c r="I42" s="200"/>
      <c r="J42" s="168"/>
      <c r="K42" s="2"/>
      <c r="L42" s="2"/>
      <c r="M42" s="2"/>
      <c r="N42" s="2"/>
      <c r="O42" s="2"/>
      <c r="P42" s="2"/>
      <c r="Q42" s="2"/>
      <c r="R42" s="2"/>
    </row>
    <row r="43" spans="1:18" ht="14">
      <c r="A43" s="101"/>
      <c r="B43" s="2"/>
      <c r="C43" s="266"/>
      <c r="D43" s="266"/>
      <c r="H43" s="213"/>
      <c r="I43" s="200"/>
      <c r="J43" s="168"/>
      <c r="K43" s="2"/>
      <c r="L43" s="2"/>
      <c r="M43" s="2"/>
      <c r="N43" s="2"/>
      <c r="O43" s="2"/>
      <c r="P43" s="2"/>
      <c r="Q43" s="2"/>
      <c r="R43" s="2"/>
    </row>
    <row r="44" spans="1:18" ht="14">
      <c r="A44" s="101"/>
      <c r="B44" s="2"/>
      <c r="C44" s="266"/>
      <c r="D44" s="266"/>
      <c r="H44" s="213"/>
      <c r="I44" s="200"/>
      <c r="J44" s="168"/>
      <c r="K44" s="2"/>
      <c r="L44" s="2"/>
      <c r="M44" s="2"/>
      <c r="N44" s="2"/>
      <c r="O44" s="2"/>
      <c r="P44" s="2"/>
      <c r="Q44" s="2"/>
      <c r="R44" s="2"/>
    </row>
    <row r="45" spans="1:18" ht="14">
      <c r="A45" s="101"/>
      <c r="B45" s="2"/>
      <c r="C45" s="266"/>
      <c r="D45" s="266"/>
      <c r="H45" s="213"/>
      <c r="I45" s="200"/>
      <c r="J45" s="168"/>
      <c r="K45" s="2"/>
      <c r="L45" s="2"/>
      <c r="M45" s="2"/>
      <c r="N45" s="2"/>
      <c r="O45" s="2"/>
      <c r="P45" s="2"/>
      <c r="Q45" s="2"/>
      <c r="R45" s="2"/>
    </row>
    <row r="46" spans="1:18" ht="14">
      <c r="A46" s="101"/>
      <c r="B46" s="2"/>
      <c r="C46" s="266"/>
      <c r="D46" s="266"/>
      <c r="H46" s="213"/>
      <c r="I46" s="200"/>
      <c r="J46" s="168"/>
      <c r="K46" s="2"/>
      <c r="L46" s="2"/>
      <c r="M46" s="2"/>
      <c r="N46" s="2"/>
      <c r="O46" s="2"/>
      <c r="P46" s="2"/>
      <c r="Q46" s="2"/>
      <c r="R46" s="2"/>
    </row>
    <row r="47" spans="1:18" ht="14">
      <c r="A47" s="101"/>
      <c r="B47" s="2"/>
      <c r="C47" s="266"/>
      <c r="D47" s="266"/>
      <c r="H47" s="213"/>
      <c r="I47" s="200"/>
      <c r="J47" s="168"/>
      <c r="K47" s="2"/>
      <c r="L47" s="2"/>
      <c r="M47" s="2"/>
      <c r="N47" s="2"/>
      <c r="O47" s="2"/>
      <c r="P47" s="2"/>
      <c r="Q47" s="2"/>
      <c r="R47" s="2"/>
    </row>
    <row r="48" spans="1:18" ht="14">
      <c r="A48" s="101"/>
      <c r="B48" s="2"/>
      <c r="C48" s="266"/>
      <c r="D48" s="266"/>
      <c r="H48" s="213"/>
      <c r="I48" s="200"/>
      <c r="J48" s="168"/>
      <c r="K48" s="2"/>
      <c r="L48" s="2"/>
      <c r="M48" s="2"/>
      <c r="N48" s="2"/>
      <c r="O48" s="2"/>
      <c r="P48" s="2"/>
      <c r="Q48" s="2"/>
      <c r="R48" s="2"/>
    </row>
    <row r="49" spans="1:18" ht="14">
      <c r="A49" s="101"/>
      <c r="B49" s="2"/>
      <c r="C49" s="266"/>
      <c r="D49" s="266"/>
      <c r="H49" s="213"/>
      <c r="I49" s="200"/>
      <c r="J49" s="168"/>
      <c r="K49" s="2"/>
      <c r="L49" s="2"/>
      <c r="M49" s="2"/>
      <c r="N49" s="2"/>
      <c r="O49" s="2"/>
      <c r="P49" s="2"/>
      <c r="Q49" s="2"/>
      <c r="R49" s="2"/>
    </row>
    <row r="50" spans="1:18" ht="14">
      <c r="A50" s="101"/>
      <c r="B50" s="2"/>
      <c r="C50" s="266"/>
      <c r="D50" s="266"/>
      <c r="H50" s="213"/>
      <c r="I50" s="200"/>
      <c r="J50" s="168"/>
      <c r="K50" s="2"/>
      <c r="L50" s="2"/>
      <c r="M50" s="2"/>
      <c r="N50" s="2"/>
      <c r="O50" s="2"/>
      <c r="P50" s="2"/>
      <c r="Q50" s="2"/>
      <c r="R50" s="2"/>
    </row>
    <row r="51" spans="1:18" ht="14">
      <c r="A51" s="101"/>
      <c r="B51" s="2"/>
      <c r="C51" s="266"/>
      <c r="D51" s="266"/>
      <c r="H51" s="213"/>
      <c r="I51" s="200"/>
      <c r="J51" s="168"/>
      <c r="K51" s="2"/>
      <c r="L51" s="2"/>
      <c r="M51" s="2"/>
      <c r="N51" s="2"/>
      <c r="O51" s="2"/>
      <c r="P51" s="2"/>
      <c r="Q51" s="2"/>
      <c r="R51" s="2"/>
    </row>
    <row r="52" spans="1:18">
      <c r="A52" s="302"/>
      <c r="B52" s="301"/>
      <c r="C52" s="214"/>
      <c r="D52" s="214"/>
      <c r="E52" s="214"/>
      <c r="F52" s="266"/>
      <c r="G52" s="266"/>
      <c r="H52" s="303"/>
      <c r="I52" s="304"/>
      <c r="J52" s="305"/>
      <c r="K52" s="301"/>
      <c r="L52" s="301"/>
      <c r="M52" s="301"/>
      <c r="N52" s="301"/>
      <c r="O52" s="301"/>
      <c r="P52" s="301"/>
      <c r="Q52" s="301"/>
      <c r="R52" s="301"/>
    </row>
    <row r="53" spans="1:18">
      <c r="A53" s="302"/>
      <c r="B53" s="301"/>
      <c r="C53" s="214"/>
      <c r="D53" s="214"/>
      <c r="E53" s="214"/>
      <c r="F53" s="266"/>
      <c r="G53" s="266"/>
      <c r="H53" s="303"/>
      <c r="I53" s="304"/>
      <c r="J53" s="305"/>
      <c r="K53" s="301"/>
      <c r="L53" s="301"/>
      <c r="M53" s="301"/>
      <c r="N53" s="301"/>
      <c r="O53" s="301"/>
      <c r="P53" s="301"/>
      <c r="Q53" s="301"/>
      <c r="R53" s="301"/>
    </row>
    <row r="54" spans="1:18">
      <c r="A54" s="302"/>
      <c r="B54" s="301"/>
      <c r="C54" s="214"/>
      <c r="D54" s="214"/>
      <c r="E54" s="214"/>
      <c r="F54" s="266"/>
      <c r="G54" s="266"/>
      <c r="H54" s="303"/>
      <c r="I54" s="304"/>
      <c r="J54" s="305"/>
      <c r="K54" s="301"/>
      <c r="L54" s="301"/>
      <c r="M54" s="301"/>
      <c r="N54" s="301"/>
      <c r="O54" s="301"/>
      <c r="P54" s="301"/>
      <c r="Q54" s="301"/>
      <c r="R54" s="301"/>
    </row>
    <row r="55" spans="1:18" ht="14">
      <c r="A55" s="101"/>
      <c r="B55" s="2"/>
      <c r="C55" s="266"/>
      <c r="D55" s="266"/>
      <c r="H55" s="213"/>
      <c r="I55" s="200"/>
      <c r="J55" s="168"/>
      <c r="K55" s="2"/>
      <c r="L55" s="2"/>
      <c r="M55" s="2"/>
      <c r="N55" s="2"/>
      <c r="O55" s="2"/>
      <c r="P55" s="2"/>
      <c r="Q55" s="2"/>
      <c r="R55" s="2"/>
    </row>
    <row r="56" spans="1:18" ht="14">
      <c r="A56" s="101"/>
      <c r="B56" s="2"/>
      <c r="C56" s="266"/>
      <c r="D56" s="266"/>
      <c r="H56" s="213"/>
      <c r="I56" s="200"/>
      <c r="J56" s="168"/>
      <c r="K56" s="2"/>
      <c r="L56" s="2"/>
      <c r="M56" s="2"/>
      <c r="N56" s="2"/>
      <c r="O56" s="2"/>
      <c r="P56" s="2"/>
      <c r="Q56" s="2"/>
      <c r="R56" s="2"/>
    </row>
    <row r="57" spans="1:18" ht="14">
      <c r="A57" s="101"/>
      <c r="B57" s="2"/>
      <c r="C57" s="266"/>
      <c r="D57" s="266"/>
      <c r="H57" s="213"/>
      <c r="I57" s="200"/>
      <c r="J57" s="168"/>
      <c r="K57" s="2"/>
      <c r="L57" s="2"/>
      <c r="M57" s="2"/>
      <c r="N57" s="2"/>
      <c r="O57" s="2"/>
      <c r="P57" s="2"/>
      <c r="Q57" s="2"/>
      <c r="R57" s="2"/>
    </row>
    <row r="58" spans="1:18" ht="14">
      <c r="A58" s="101"/>
      <c r="B58" s="2"/>
      <c r="C58" s="266"/>
      <c r="D58" s="266"/>
      <c r="H58" s="213"/>
      <c r="I58" s="200"/>
      <c r="J58" s="168"/>
      <c r="K58" s="2"/>
      <c r="L58" s="2"/>
      <c r="M58" s="2"/>
      <c r="N58" s="2"/>
      <c r="O58" s="2"/>
      <c r="P58" s="2"/>
      <c r="Q58" s="2"/>
      <c r="R58" s="2"/>
    </row>
    <row r="59" spans="1:18" ht="14">
      <c r="A59" s="101"/>
      <c r="B59" s="2"/>
      <c r="C59" s="266"/>
      <c r="D59" s="266"/>
      <c r="H59" s="213"/>
      <c r="I59" s="200"/>
      <c r="J59" s="168"/>
      <c r="K59" s="2"/>
      <c r="L59" s="2"/>
      <c r="M59" s="2"/>
      <c r="N59" s="2"/>
      <c r="O59" s="2"/>
      <c r="P59" s="2"/>
      <c r="Q59" s="2"/>
      <c r="R59" s="2"/>
    </row>
    <row r="60" spans="1:18" ht="14">
      <c r="A60" s="101"/>
      <c r="B60" s="2"/>
      <c r="C60" s="266"/>
      <c r="D60" s="266"/>
      <c r="H60" s="213"/>
      <c r="I60" s="200"/>
      <c r="J60" s="168"/>
      <c r="K60" s="2"/>
      <c r="L60" s="2"/>
      <c r="M60" s="2"/>
      <c r="N60" s="2"/>
      <c r="O60" s="2"/>
      <c r="P60" s="2"/>
      <c r="Q60" s="2"/>
      <c r="R60" s="2"/>
    </row>
    <row r="61" spans="1:18" ht="14">
      <c r="A61" s="101"/>
      <c r="B61" s="2"/>
      <c r="C61" s="266"/>
      <c r="D61" s="266"/>
      <c r="H61" s="213"/>
      <c r="I61" s="200"/>
      <c r="J61" s="168"/>
      <c r="K61" s="2"/>
      <c r="L61" s="2"/>
      <c r="M61" s="2"/>
      <c r="N61" s="2"/>
      <c r="O61" s="2"/>
      <c r="P61" s="2"/>
      <c r="Q61" s="2"/>
      <c r="R61" s="2"/>
    </row>
    <row r="62" spans="1:18" ht="14">
      <c r="A62" s="101"/>
      <c r="B62" s="2"/>
      <c r="C62" s="266"/>
      <c r="D62" s="266"/>
      <c r="H62" s="213"/>
      <c r="I62" s="200"/>
      <c r="J62" s="168"/>
      <c r="K62" s="2"/>
      <c r="L62" s="2"/>
      <c r="M62" s="2"/>
      <c r="N62" s="2"/>
      <c r="O62" s="2"/>
      <c r="P62" s="2"/>
      <c r="Q62" s="2"/>
      <c r="R62" s="2"/>
    </row>
    <row r="63" spans="1:18" ht="14">
      <c r="A63" s="101"/>
      <c r="B63" s="2"/>
      <c r="C63" s="266"/>
      <c r="D63" s="266"/>
      <c r="H63" s="213"/>
      <c r="I63" s="200"/>
      <c r="J63" s="168"/>
      <c r="K63" s="2"/>
      <c r="L63" s="2"/>
      <c r="M63" s="2"/>
      <c r="N63" s="2"/>
      <c r="O63" s="2"/>
      <c r="P63" s="2"/>
      <c r="Q63" s="2"/>
      <c r="R63" s="2"/>
    </row>
    <row r="64" spans="1:18" ht="14">
      <c r="A64" s="101"/>
      <c r="B64" s="2"/>
      <c r="C64" s="266"/>
      <c r="D64" s="266"/>
      <c r="H64" s="213"/>
      <c r="I64" s="200"/>
      <c r="J64" s="168"/>
      <c r="K64" s="2"/>
      <c r="L64" s="2"/>
      <c r="M64" s="2"/>
      <c r="N64" s="2"/>
      <c r="O64" s="2"/>
      <c r="P64" s="2"/>
      <c r="Q64" s="2"/>
      <c r="R64" s="2"/>
    </row>
    <row r="65" spans="1:18" ht="14">
      <c r="A65" s="101"/>
      <c r="B65" s="2"/>
      <c r="C65" s="266"/>
      <c r="D65" s="266"/>
      <c r="H65" s="213"/>
      <c r="I65" s="200"/>
      <c r="J65" s="168"/>
      <c r="K65" s="2"/>
      <c r="L65" s="2"/>
      <c r="M65" s="2"/>
      <c r="N65" s="2"/>
      <c r="O65" s="2"/>
      <c r="P65" s="2"/>
      <c r="Q65" s="2"/>
      <c r="R65" s="2"/>
    </row>
    <row r="66" spans="1:18" ht="14">
      <c r="A66" s="101"/>
      <c r="B66" s="2"/>
      <c r="C66" s="266"/>
      <c r="D66" s="266"/>
      <c r="H66" s="213"/>
      <c r="I66" s="200"/>
      <c r="J66" s="168"/>
      <c r="K66" s="2"/>
      <c r="L66" s="2"/>
      <c r="M66" s="2"/>
      <c r="N66" s="2"/>
      <c r="O66" s="2"/>
      <c r="P66" s="2"/>
      <c r="Q66" s="2"/>
      <c r="R66" s="2"/>
    </row>
    <row r="67" spans="1:18" ht="14">
      <c r="A67" s="101"/>
      <c r="B67" s="2"/>
      <c r="C67" s="266"/>
      <c r="D67" s="266"/>
      <c r="H67" s="213"/>
      <c r="I67" s="200"/>
      <c r="J67" s="168"/>
      <c r="K67" s="2"/>
      <c r="L67" s="2"/>
      <c r="M67" s="2"/>
      <c r="N67" s="2"/>
      <c r="O67" s="2"/>
      <c r="P67" s="2"/>
      <c r="Q67" s="2"/>
      <c r="R67" s="2"/>
    </row>
    <row r="68" spans="1:18" ht="14">
      <c r="A68" s="101"/>
      <c r="B68" s="2"/>
      <c r="C68" s="266"/>
      <c r="D68" s="266"/>
      <c r="H68" s="213"/>
      <c r="I68" s="200"/>
      <c r="J68" s="168"/>
      <c r="K68" s="2"/>
      <c r="L68" s="2"/>
      <c r="M68" s="2"/>
      <c r="N68" s="2"/>
      <c r="O68" s="2"/>
      <c r="P68" s="2"/>
      <c r="Q68" s="2"/>
      <c r="R68" s="2"/>
    </row>
    <row r="69" spans="1:18" ht="14">
      <c r="A69" s="101"/>
      <c r="B69" s="2"/>
      <c r="C69" s="266"/>
      <c r="D69" s="266"/>
      <c r="H69" s="213"/>
      <c r="I69" s="200"/>
      <c r="J69" s="168"/>
      <c r="K69" s="2"/>
      <c r="L69" s="2"/>
      <c r="M69" s="2"/>
      <c r="N69" s="2"/>
      <c r="O69" s="2"/>
      <c r="P69" s="2"/>
      <c r="Q69" s="2"/>
      <c r="R69" s="2"/>
    </row>
    <row r="70" spans="1:18" ht="14">
      <c r="A70" s="101"/>
      <c r="B70" s="2"/>
      <c r="C70" s="266"/>
      <c r="D70" s="266"/>
      <c r="H70" s="213"/>
      <c r="I70" s="200"/>
      <c r="J70" s="168"/>
      <c r="K70" s="2"/>
      <c r="L70" s="2"/>
      <c r="M70" s="2"/>
      <c r="N70" s="2"/>
      <c r="O70" s="2"/>
      <c r="P70" s="2"/>
      <c r="Q70" s="2"/>
      <c r="R70" s="2"/>
    </row>
    <row r="71" spans="1:18" ht="14">
      <c r="A71" s="101"/>
      <c r="B71" s="2"/>
      <c r="C71" s="266"/>
      <c r="D71" s="266"/>
      <c r="H71" s="213"/>
      <c r="I71" s="200"/>
      <c r="J71" s="168"/>
      <c r="K71" s="2"/>
      <c r="L71" s="2"/>
      <c r="M71" s="2"/>
      <c r="N71" s="2"/>
      <c r="O71" s="2"/>
      <c r="P71" s="2"/>
      <c r="Q71" s="2"/>
      <c r="R71" s="2"/>
    </row>
    <row r="72" spans="1:18" ht="14">
      <c r="A72" s="101"/>
      <c r="B72" s="2"/>
      <c r="C72" s="266"/>
      <c r="D72" s="266"/>
      <c r="H72" s="213"/>
      <c r="I72" s="200"/>
      <c r="J72" s="168"/>
      <c r="K72" s="2"/>
      <c r="L72" s="2"/>
      <c r="M72" s="2"/>
      <c r="N72" s="2"/>
      <c r="O72" s="2"/>
      <c r="P72" s="2"/>
      <c r="Q72" s="2"/>
      <c r="R72" s="2"/>
    </row>
    <row r="73" spans="1:18" ht="14">
      <c r="C73" s="266"/>
      <c r="D73" s="266"/>
      <c r="H73" s="213"/>
      <c r="I73" s="200"/>
    </row>
    <row r="74" spans="1:18" ht="14">
      <c r="C74" s="266"/>
      <c r="D74" s="266"/>
      <c r="H74" s="213"/>
      <c r="I74" s="200"/>
    </row>
  </sheetData>
  <mergeCells count="101">
    <mergeCell ref="C70:D70"/>
    <mergeCell ref="C71:D71"/>
    <mergeCell ref="C72:D72"/>
    <mergeCell ref="C73:D73"/>
    <mergeCell ref="C74:D74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P52:P54"/>
    <mergeCell ref="Q52:Q54"/>
    <mergeCell ref="R52:R54"/>
    <mergeCell ref="C55:D55"/>
    <mergeCell ref="C56:D56"/>
    <mergeCell ref="C57:D57"/>
    <mergeCell ref="J52:J54"/>
    <mergeCell ref="K52:K54"/>
    <mergeCell ref="L52:L54"/>
    <mergeCell ref="M52:M54"/>
    <mergeCell ref="N52:N54"/>
    <mergeCell ref="O52:O54"/>
    <mergeCell ref="A52:A54"/>
    <mergeCell ref="B52:B54"/>
    <mergeCell ref="F52:F54"/>
    <mergeCell ref="G52:G54"/>
    <mergeCell ref="H52:H54"/>
    <mergeCell ref="I52:I54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30:D30"/>
    <mergeCell ref="C31:D31"/>
    <mergeCell ref="J31:K31"/>
    <mergeCell ref="C32:D32"/>
    <mergeCell ref="B33:E33"/>
    <mergeCell ref="F33:H33"/>
    <mergeCell ref="C24:D24"/>
    <mergeCell ref="C25:D25"/>
    <mergeCell ref="C26:D26"/>
    <mergeCell ref="C27:D27"/>
    <mergeCell ref="C28:D28"/>
    <mergeCell ref="C29:D29"/>
    <mergeCell ref="C20:D20"/>
    <mergeCell ref="C21:D21"/>
    <mergeCell ref="C22:D22"/>
    <mergeCell ref="J22:K22"/>
    <mergeCell ref="C23:D23"/>
    <mergeCell ref="J23:K23"/>
    <mergeCell ref="C16:D16"/>
    <mergeCell ref="C17:D17"/>
    <mergeCell ref="C18:D18"/>
    <mergeCell ref="J18:K18"/>
    <mergeCell ref="C19:D19"/>
    <mergeCell ref="J19:K19"/>
    <mergeCell ref="I11:I12"/>
    <mergeCell ref="C12:D12"/>
    <mergeCell ref="C13:D13"/>
    <mergeCell ref="C14:D14"/>
    <mergeCell ref="C15:D15"/>
    <mergeCell ref="J15:K15"/>
    <mergeCell ref="C10:D10"/>
    <mergeCell ref="B11:D11"/>
    <mergeCell ref="E11:E12"/>
    <mergeCell ref="F11:F12"/>
    <mergeCell ref="G11:G12"/>
    <mergeCell ref="H11:H12"/>
    <mergeCell ref="B6:E7"/>
    <mergeCell ref="F6:H6"/>
    <mergeCell ref="F7:H7"/>
    <mergeCell ref="B8:E9"/>
    <mergeCell ref="F8:H8"/>
    <mergeCell ref="F9:H9"/>
    <mergeCell ref="A1:B1"/>
    <mergeCell ref="C1:D1"/>
    <mergeCell ref="C2:I2"/>
    <mergeCell ref="C3:I3"/>
    <mergeCell ref="C4:I4"/>
    <mergeCell ref="C5:I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2"/>
  <sheetViews>
    <sheetView showGridLines="0" tabSelected="1" workbookViewId="0">
      <selection activeCell="H10" sqref="H10"/>
    </sheetView>
  </sheetViews>
  <sheetFormatPr baseColWidth="10" defaultRowHeight="13" x14ac:dyDescent="0"/>
  <cols>
    <col min="1" max="1" width="13.1640625" style="98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82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11" customHeight="1" thickBot="1">
      <c r="C5" s="216"/>
      <c r="D5" s="216"/>
      <c r="E5" s="216"/>
      <c r="F5" s="216"/>
      <c r="G5" s="216"/>
      <c r="H5" s="216"/>
    </row>
    <row r="6" spans="1:17" ht="40" customHeight="1">
      <c r="B6" s="244" t="s">
        <v>109</v>
      </c>
      <c r="C6" s="245"/>
      <c r="D6" s="306"/>
      <c r="E6" s="224" t="s">
        <v>53</v>
      </c>
      <c r="F6" s="225"/>
      <c r="G6" s="225"/>
      <c r="H6" s="116">
        <v>1</v>
      </c>
    </row>
    <row r="7" spans="1:17" ht="40" customHeight="1" thickBot="1">
      <c r="B7" s="247"/>
      <c r="C7" s="248"/>
      <c r="D7" s="307"/>
      <c r="E7" s="226" t="s">
        <v>48</v>
      </c>
      <c r="F7" s="227"/>
      <c r="G7" s="227"/>
      <c r="H7" s="152">
        <v>10</v>
      </c>
    </row>
    <row r="8" spans="1:17" ht="40" customHeight="1">
      <c r="B8" s="244" t="s">
        <v>110</v>
      </c>
      <c r="C8" s="245"/>
      <c r="D8" s="306"/>
      <c r="E8" s="232" t="s">
        <v>99</v>
      </c>
      <c r="F8" s="232"/>
      <c r="G8" s="232"/>
      <c r="H8" s="153" t="s">
        <v>50</v>
      </c>
      <c r="K8" s="50"/>
    </row>
    <row r="9" spans="1:17" ht="40" customHeight="1" thickBot="1">
      <c r="B9" s="247"/>
      <c r="C9" s="248"/>
      <c r="D9" s="307"/>
      <c r="E9" s="233" t="s">
        <v>90</v>
      </c>
      <c r="F9" s="233"/>
      <c r="G9" s="233"/>
      <c r="H9" s="117" t="s">
        <v>50</v>
      </c>
      <c r="K9" s="50"/>
    </row>
    <row r="10" spans="1:17" ht="40" customHeight="1" thickBot="1">
      <c r="B10" s="244" t="s">
        <v>150</v>
      </c>
      <c r="C10" s="245"/>
      <c r="D10" s="306"/>
      <c r="E10" s="238" t="s">
        <v>145</v>
      </c>
      <c r="F10" s="232"/>
      <c r="G10" s="239"/>
      <c r="H10" s="154" t="s">
        <v>79</v>
      </c>
      <c r="K10" s="50"/>
    </row>
    <row r="11" spans="1:17" ht="40" customHeight="1" thickBot="1">
      <c r="B11" s="247"/>
      <c r="C11" s="248"/>
      <c r="D11" s="307"/>
      <c r="E11" s="240" t="s">
        <v>146</v>
      </c>
      <c r="F11" s="233"/>
      <c r="G11" s="314"/>
      <c r="H11" s="117" t="s">
        <v>79</v>
      </c>
      <c r="K11" s="50"/>
    </row>
    <row r="12" spans="1:17" ht="9" customHeight="1" thickBot="1">
      <c r="E12" s="20"/>
      <c r="F12" s="20"/>
      <c r="G12" s="20"/>
      <c r="H12" s="21"/>
    </row>
    <row r="13" spans="1:17" ht="22" customHeight="1">
      <c r="A13" s="155"/>
      <c r="B13" s="234" t="s">
        <v>17</v>
      </c>
      <c r="C13" s="235"/>
      <c r="D13" s="308" t="s">
        <v>16</v>
      </c>
      <c r="E13" s="228" t="s">
        <v>8</v>
      </c>
      <c r="F13" s="228" t="s">
        <v>9</v>
      </c>
      <c r="G13" s="312" t="s">
        <v>21</v>
      </c>
      <c r="H13" s="308" t="s">
        <v>15</v>
      </c>
      <c r="J13" s="3"/>
      <c r="K13" s="3"/>
      <c r="L13" s="3"/>
      <c r="M13" s="3"/>
      <c r="N13" s="3"/>
      <c r="O13" s="3"/>
      <c r="P13" s="3"/>
      <c r="Q13" s="3"/>
    </row>
    <row r="14" spans="1:17" ht="22" customHeight="1" thickBot="1">
      <c r="A14" s="155"/>
      <c r="B14" s="76" t="s">
        <v>112</v>
      </c>
      <c r="C14" s="77" t="s">
        <v>113</v>
      </c>
      <c r="D14" s="309"/>
      <c r="E14" s="229"/>
      <c r="F14" s="229"/>
      <c r="G14" s="313"/>
      <c r="H14" s="309"/>
      <c r="J14" s="3"/>
      <c r="K14" s="3"/>
      <c r="L14" s="3"/>
      <c r="M14" s="3"/>
      <c r="N14" s="3"/>
      <c r="O14" s="3"/>
      <c r="P14" s="3"/>
      <c r="Q14" s="3"/>
    </row>
    <row r="15" spans="1:17" ht="15" customHeight="1">
      <c r="A15" s="155"/>
      <c r="B15" s="92">
        <v>1</v>
      </c>
      <c r="C15" s="60"/>
      <c r="D15" s="48" t="s">
        <v>114</v>
      </c>
      <c r="E15" s="91" t="s">
        <v>80</v>
      </c>
      <c r="F15" s="14">
        <v>210</v>
      </c>
      <c r="G15" s="15">
        <f>H$6</f>
        <v>1</v>
      </c>
      <c r="H15" s="16">
        <f>G15*F15</f>
        <v>210</v>
      </c>
      <c r="I15" s="82"/>
      <c r="J15" s="23"/>
      <c r="K15" s="22"/>
      <c r="L15" s="22"/>
      <c r="M15" s="22"/>
      <c r="N15" s="3"/>
      <c r="O15" s="3"/>
      <c r="P15" s="3"/>
      <c r="Q15" s="3"/>
    </row>
    <row r="16" spans="1:17" ht="15" customHeight="1">
      <c r="A16" s="155"/>
      <c r="B16" s="63"/>
      <c r="C16" s="59">
        <v>1</v>
      </c>
      <c r="D16" s="48" t="s">
        <v>115</v>
      </c>
      <c r="E16" s="27" t="s">
        <v>81</v>
      </c>
      <c r="F16" s="11">
        <v>10.5</v>
      </c>
      <c r="G16" s="57">
        <f>IF(H$8="y",(ROUNDUP(H$7/C16,0)),0)</f>
        <v>10</v>
      </c>
      <c r="H16" s="58">
        <f>G16*F16</f>
        <v>105</v>
      </c>
      <c r="I16" s="82"/>
      <c r="K16" s="22"/>
      <c r="L16" s="22"/>
      <c r="M16" s="22"/>
      <c r="N16" s="3"/>
      <c r="O16" s="3"/>
      <c r="P16" s="3"/>
      <c r="Q16" s="3"/>
    </row>
    <row r="17" spans="1:17" ht="15" customHeight="1">
      <c r="A17" s="156"/>
      <c r="B17" s="93">
        <v>1</v>
      </c>
      <c r="C17" s="69"/>
      <c r="D17" s="97" t="s">
        <v>104</v>
      </c>
      <c r="E17" s="27" t="s">
        <v>47</v>
      </c>
      <c r="F17" s="11">
        <v>26.25</v>
      </c>
      <c r="G17" s="15">
        <f>H$6</f>
        <v>1</v>
      </c>
      <c r="H17" s="18">
        <f>G17*F17</f>
        <v>26.25</v>
      </c>
      <c r="I17" s="82"/>
      <c r="J17" s="23"/>
      <c r="K17" s="22"/>
      <c r="L17" s="22"/>
      <c r="M17" s="22"/>
      <c r="N17" s="3"/>
      <c r="O17" s="3"/>
      <c r="P17" s="3"/>
      <c r="Q17" s="3"/>
    </row>
    <row r="18" spans="1:17" ht="15" customHeight="1">
      <c r="A18" s="157"/>
      <c r="B18" s="62"/>
      <c r="C18" s="94">
        <v>1</v>
      </c>
      <c r="D18" s="43" t="s">
        <v>105</v>
      </c>
      <c r="E18" s="26" t="s">
        <v>34</v>
      </c>
      <c r="F18" s="11">
        <v>15.75</v>
      </c>
      <c r="G18" s="15">
        <f>ROUNDUP(H$7/C18,0)</f>
        <v>10</v>
      </c>
      <c r="H18" s="18">
        <f>IF(G18&gt;29,(G18*10),IF(G18&gt;9,(G18*12),IF(G18&gt;0,(G18*15),0)))</f>
        <v>120</v>
      </c>
      <c r="I18" s="82" t="str">
        <f>IF(G18&gt;9, "QTY DISCOUNT", "no discount")</f>
        <v>QTY DISCOUNT</v>
      </c>
      <c r="J18" s="24"/>
      <c r="K18" s="22"/>
      <c r="L18" s="3"/>
      <c r="M18" s="22"/>
      <c r="N18" s="3"/>
      <c r="O18" s="3"/>
      <c r="P18" s="3"/>
      <c r="Q18" s="3"/>
    </row>
    <row r="19" spans="1:17" ht="15" customHeight="1">
      <c r="A19" s="156"/>
      <c r="B19" s="71">
        <v>1</v>
      </c>
      <c r="C19" s="102"/>
      <c r="D19" s="43" t="s">
        <v>106</v>
      </c>
      <c r="E19" s="68" t="s">
        <v>63</v>
      </c>
      <c r="F19" s="72">
        <v>141.75</v>
      </c>
      <c r="G19" s="57">
        <f>IF(H$9="y",H$6,0)</f>
        <v>1</v>
      </c>
      <c r="H19" s="58">
        <f>G19*F19</f>
        <v>141.75</v>
      </c>
      <c r="I19" s="52"/>
      <c r="K19" s="22"/>
      <c r="L19" s="3"/>
      <c r="M19" s="22"/>
      <c r="N19" s="3"/>
      <c r="O19" s="3"/>
      <c r="P19" s="3"/>
      <c r="Q19" s="3"/>
    </row>
    <row r="20" spans="1:17" ht="15" customHeight="1">
      <c r="A20" s="157"/>
      <c r="B20" s="71">
        <v>1</v>
      </c>
      <c r="C20" s="102"/>
      <c r="D20" s="66" t="s">
        <v>107</v>
      </c>
      <c r="E20" s="73" t="s">
        <v>67</v>
      </c>
      <c r="F20" s="72">
        <v>10</v>
      </c>
      <c r="G20" s="45">
        <f>IF(H$9="y",H$6,0)</f>
        <v>1</v>
      </c>
      <c r="H20" s="83">
        <f>G20*F20</f>
        <v>10</v>
      </c>
      <c r="I20" s="52" t="s">
        <v>101</v>
      </c>
      <c r="J20" s="23"/>
      <c r="K20" s="22"/>
      <c r="L20" s="22"/>
      <c r="M20" s="22"/>
      <c r="N20" s="3"/>
      <c r="O20" s="3"/>
      <c r="P20" s="3"/>
      <c r="Q20" s="3"/>
    </row>
    <row r="21" spans="1:17" ht="15" customHeight="1">
      <c r="A21" s="158" t="s">
        <v>139</v>
      </c>
      <c r="B21" s="63"/>
      <c r="C21" s="94">
        <v>4</v>
      </c>
      <c r="D21" s="66" t="s">
        <v>85</v>
      </c>
      <c r="E21" s="27" t="s">
        <v>7</v>
      </c>
      <c r="F21" s="11">
        <v>6.75</v>
      </c>
      <c r="G21" s="15">
        <f>IF(H$10="N",(ROUNDUP(H$7/C21,0)),0)</f>
        <v>3</v>
      </c>
      <c r="H21" s="84">
        <f t="shared" ref="H21:H25" si="0">IF(G21&gt;9,(F21*0.9),(F21))*G21</f>
        <v>20.25</v>
      </c>
      <c r="I21" s="82" t="str">
        <f t="shared" ref="I21:I25" si="1">IF(G21&gt;9, "QTY DISCOUNT", "no discount")</f>
        <v>no discount</v>
      </c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158" t="s">
        <v>139</v>
      </c>
      <c r="B22" s="63"/>
      <c r="C22" s="94">
        <v>4</v>
      </c>
      <c r="D22" s="46" t="s">
        <v>89</v>
      </c>
      <c r="E22" s="27" t="s">
        <v>49</v>
      </c>
      <c r="F22" s="37">
        <v>5.25</v>
      </c>
      <c r="G22" s="15">
        <f>IF(H$10="N",(ROUNDUP(H$7/C22,0)),0)</f>
        <v>3</v>
      </c>
      <c r="H22" s="84">
        <f t="shared" si="0"/>
        <v>15.75</v>
      </c>
      <c r="I22" s="82" t="str">
        <f t="shared" si="1"/>
        <v>no discount</v>
      </c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158" t="s">
        <v>139</v>
      </c>
      <c r="B23" s="63"/>
      <c r="C23" s="94">
        <v>2</v>
      </c>
      <c r="D23" s="41" t="s">
        <v>54</v>
      </c>
      <c r="E23" s="27" t="s">
        <v>12</v>
      </c>
      <c r="F23" s="11">
        <v>6.75</v>
      </c>
      <c r="G23" s="15">
        <f>IF(H$10="N",(ROUNDUP(H$7/C23,0)),0)</f>
        <v>5</v>
      </c>
      <c r="H23" s="85">
        <f t="shared" si="0"/>
        <v>33.75</v>
      </c>
      <c r="I23" s="82" t="str">
        <f t="shared" si="1"/>
        <v>no discount</v>
      </c>
      <c r="J23" s="23"/>
      <c r="K23" s="22"/>
      <c r="L23" s="22"/>
      <c r="M23" s="22"/>
      <c r="N23" s="3"/>
      <c r="O23" s="3"/>
      <c r="P23" s="3"/>
      <c r="Q23" s="3"/>
    </row>
    <row r="24" spans="1:17" ht="15" customHeight="1">
      <c r="A24" s="158"/>
      <c r="B24" s="63"/>
      <c r="C24" s="94">
        <v>2</v>
      </c>
      <c r="D24" s="41" t="s">
        <v>33</v>
      </c>
      <c r="E24" s="27" t="s">
        <v>74</v>
      </c>
      <c r="F24" s="11">
        <v>6.75</v>
      </c>
      <c r="G24" s="15">
        <f t="shared" ref="G24" si="2">ROUNDUP(H$7/C24,0)</f>
        <v>5</v>
      </c>
      <c r="H24" s="85">
        <f t="shared" si="0"/>
        <v>33.75</v>
      </c>
      <c r="I24" s="82" t="str">
        <f t="shared" si="1"/>
        <v>no discount</v>
      </c>
      <c r="J24" s="23"/>
      <c r="K24" s="22"/>
      <c r="L24" s="22"/>
      <c r="M24" s="22"/>
      <c r="N24" s="3"/>
      <c r="O24" s="3"/>
      <c r="P24" s="3"/>
      <c r="Q24" s="3"/>
    </row>
    <row r="25" spans="1:17" ht="15" customHeight="1">
      <c r="A25" s="158" t="s">
        <v>140</v>
      </c>
      <c r="B25" s="63"/>
      <c r="C25" s="94">
        <v>2</v>
      </c>
      <c r="D25" s="66" t="s">
        <v>86</v>
      </c>
      <c r="E25" s="27" t="s">
        <v>76</v>
      </c>
      <c r="F25" s="11">
        <v>6.75</v>
      </c>
      <c r="G25" s="15">
        <f>IF(H$11="N",(ROUNDUP(H$7/C25,0)),0)</f>
        <v>5</v>
      </c>
      <c r="H25" s="86">
        <f t="shared" si="0"/>
        <v>33.75</v>
      </c>
      <c r="I25" s="82" t="str">
        <f t="shared" si="1"/>
        <v>no discount</v>
      </c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156"/>
      <c r="B26" s="93">
        <v>1</v>
      </c>
      <c r="C26" s="69"/>
      <c r="D26" s="66" t="s">
        <v>96</v>
      </c>
      <c r="E26" s="28" t="s">
        <v>97</v>
      </c>
      <c r="F26" s="14">
        <v>7.5</v>
      </c>
      <c r="G26" s="17">
        <f>H$6</f>
        <v>1</v>
      </c>
      <c r="H26" s="33">
        <f>G26*F26</f>
        <v>7.5</v>
      </c>
      <c r="I26" s="82"/>
      <c r="J26" s="23"/>
      <c r="K26" s="22"/>
      <c r="L26" s="22"/>
      <c r="M26" s="22"/>
      <c r="N26" s="3"/>
      <c r="O26" s="3"/>
      <c r="P26" s="3"/>
      <c r="Q26" s="3"/>
    </row>
    <row r="27" spans="1:17" ht="15" customHeight="1">
      <c r="A27" s="156"/>
      <c r="B27" s="71">
        <v>1</v>
      </c>
      <c r="C27" s="102"/>
      <c r="D27" s="66" t="s">
        <v>0</v>
      </c>
      <c r="E27" s="27" t="s">
        <v>1</v>
      </c>
      <c r="F27" s="11">
        <v>3.25</v>
      </c>
      <c r="G27" s="45">
        <f>IF(H$9="y",H$6,0)</f>
        <v>1</v>
      </c>
      <c r="H27" s="90">
        <f>G27*F27</f>
        <v>3.25</v>
      </c>
      <c r="I27" s="82"/>
      <c r="J27" s="23"/>
      <c r="K27" s="22"/>
      <c r="L27" s="22"/>
      <c r="M27" s="22"/>
      <c r="N27" s="3"/>
      <c r="O27" s="3"/>
      <c r="P27" s="3"/>
      <c r="Q27" s="3"/>
    </row>
    <row r="28" spans="1:17" ht="15" customHeight="1">
      <c r="A28" s="156"/>
      <c r="B28" s="62"/>
      <c r="C28" s="94">
        <v>1</v>
      </c>
      <c r="D28" s="66" t="s">
        <v>52</v>
      </c>
      <c r="E28" s="27" t="s">
        <v>6</v>
      </c>
      <c r="F28" s="11">
        <v>6.75</v>
      </c>
      <c r="G28" s="15">
        <f t="shared" ref="G28" si="3">ROUNDUP(H$7/C28,0)</f>
        <v>10</v>
      </c>
      <c r="H28" s="86">
        <f>IF(G28&gt;9,(F28*0.9),(F28))*G28</f>
        <v>60.75</v>
      </c>
      <c r="I28" s="82" t="str">
        <f>IF(G28&gt;9, "QTY DISCOUNT", "no discount")</f>
        <v>QTY DISCOUNT</v>
      </c>
      <c r="J28" s="23"/>
      <c r="K28" s="22"/>
      <c r="L28" s="22"/>
      <c r="M28" s="22"/>
      <c r="N28" s="3"/>
      <c r="O28" s="3"/>
      <c r="P28" s="3"/>
      <c r="Q28" s="3"/>
    </row>
    <row r="29" spans="1:17" ht="15" customHeight="1">
      <c r="A29" s="158" t="s">
        <v>139</v>
      </c>
      <c r="B29" s="63"/>
      <c r="C29" s="94">
        <v>1</v>
      </c>
      <c r="D29" s="66" t="s">
        <v>84</v>
      </c>
      <c r="E29" s="73" t="s">
        <v>35</v>
      </c>
      <c r="F29" s="72">
        <v>18.25</v>
      </c>
      <c r="G29" s="15">
        <f>IF(H$10="N",(ROUNDUP(H$7/C29,0)),0)</f>
        <v>10</v>
      </c>
      <c r="H29" s="103">
        <f>IF(G29&gt;9,(F29*0.9),(F29))*G29</f>
        <v>164.25</v>
      </c>
      <c r="I29" s="82" t="str">
        <f>IF(G29&gt;9, "QTY DISCOUNT", "no discount")</f>
        <v>QTY DISCOUNT</v>
      </c>
      <c r="J29" s="10"/>
      <c r="K29" s="3"/>
      <c r="L29" s="3"/>
      <c r="M29" s="3"/>
      <c r="N29" s="3"/>
      <c r="O29" s="3"/>
      <c r="P29" s="3"/>
      <c r="Q29" s="3"/>
    </row>
    <row r="30" spans="1:17" ht="15" customHeight="1">
      <c r="A30" s="158"/>
      <c r="B30" s="63"/>
      <c r="C30" s="94">
        <v>1</v>
      </c>
      <c r="D30" s="66" t="s">
        <v>36</v>
      </c>
      <c r="E30" s="73" t="s">
        <v>40</v>
      </c>
      <c r="F30" s="87">
        <v>6.25</v>
      </c>
      <c r="G30" s="34">
        <f t="shared" ref="G30:G35" si="4">ROUNDUP(H$7/C30,0)</f>
        <v>10</v>
      </c>
      <c r="H30" s="104">
        <f t="shared" ref="H30" si="5">IF(G30&gt;9,(F30*0.9),(F30))*G30</f>
        <v>56.25</v>
      </c>
      <c r="I30" s="82" t="str">
        <f t="shared" ref="I30" si="6">IF(G30&gt;9, "QTY DISCOUNT", "no discount")</f>
        <v>QTY DISCOUNT</v>
      </c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158"/>
      <c r="B31" s="63"/>
      <c r="C31" s="94">
        <v>1</v>
      </c>
      <c r="D31" s="66" t="s">
        <v>144</v>
      </c>
      <c r="E31" s="91" t="s">
        <v>91</v>
      </c>
      <c r="F31" s="105">
        <v>4.25</v>
      </c>
      <c r="G31" s="34">
        <f t="shared" si="4"/>
        <v>10</v>
      </c>
      <c r="H31" s="35">
        <f t="shared" ref="H31:H39" si="7">G31*F31</f>
        <v>42.5</v>
      </c>
      <c r="I31" s="82"/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158"/>
      <c r="B32" s="63"/>
      <c r="C32" s="94">
        <v>3</v>
      </c>
      <c r="D32" s="66" t="s">
        <v>124</v>
      </c>
      <c r="E32" s="73" t="s">
        <v>92</v>
      </c>
      <c r="F32" s="72">
        <v>17.25</v>
      </c>
      <c r="G32" s="34">
        <f t="shared" si="4"/>
        <v>4</v>
      </c>
      <c r="H32" s="106">
        <f t="shared" si="7"/>
        <v>69</v>
      </c>
      <c r="I32" s="82"/>
      <c r="J32" s="23"/>
      <c r="K32" s="22"/>
      <c r="L32" s="22"/>
      <c r="M32" s="22"/>
      <c r="N32" s="3"/>
      <c r="O32" s="3"/>
      <c r="P32" s="3"/>
      <c r="Q32" s="3"/>
    </row>
    <row r="33" spans="1:17" ht="15" customHeight="1">
      <c r="A33" s="158"/>
      <c r="B33" s="63"/>
      <c r="C33" s="94">
        <v>2</v>
      </c>
      <c r="D33" s="66" t="s">
        <v>111</v>
      </c>
      <c r="E33" s="73" t="s">
        <v>58</v>
      </c>
      <c r="F33" s="72">
        <v>15.75</v>
      </c>
      <c r="G33" s="34">
        <f t="shared" si="4"/>
        <v>5</v>
      </c>
      <c r="H33" s="107">
        <f t="shared" si="7"/>
        <v>78.75</v>
      </c>
      <c r="I33" s="82"/>
      <c r="J33" s="23"/>
      <c r="K33" s="22"/>
      <c r="L33" s="22"/>
      <c r="M33" s="22"/>
      <c r="N33" s="3"/>
      <c r="O33" s="3"/>
      <c r="P33" s="3"/>
      <c r="Q33" s="3"/>
    </row>
    <row r="34" spans="1:17" ht="15" customHeight="1">
      <c r="A34" s="158" t="s">
        <v>140</v>
      </c>
      <c r="B34" s="63"/>
      <c r="C34" s="94">
        <v>1</v>
      </c>
      <c r="D34" s="66" t="s">
        <v>5</v>
      </c>
      <c r="E34" s="91" t="s">
        <v>59</v>
      </c>
      <c r="F34" s="72">
        <v>10.5</v>
      </c>
      <c r="G34" s="15">
        <f>IF(H$11="N",(ROUNDUP(H$7/C34,0)),0)</f>
        <v>10</v>
      </c>
      <c r="H34" s="107">
        <f t="shared" si="7"/>
        <v>105</v>
      </c>
      <c r="I34" s="82"/>
      <c r="J34" s="23"/>
      <c r="K34" s="22"/>
      <c r="L34" s="22"/>
      <c r="M34" s="22"/>
      <c r="N34" s="3"/>
      <c r="O34" s="3"/>
      <c r="P34" s="3"/>
      <c r="Q34" s="3"/>
    </row>
    <row r="35" spans="1:17" ht="15" customHeight="1">
      <c r="A35" s="158"/>
      <c r="B35" s="62"/>
      <c r="C35" s="94">
        <v>4</v>
      </c>
      <c r="D35" s="66" t="s">
        <v>32</v>
      </c>
      <c r="E35" s="28" t="s">
        <v>62</v>
      </c>
      <c r="F35" s="14">
        <v>5.25</v>
      </c>
      <c r="G35" s="15">
        <f t="shared" si="4"/>
        <v>3</v>
      </c>
      <c r="H35" s="33">
        <f t="shared" si="7"/>
        <v>15.75</v>
      </c>
      <c r="I35" s="82"/>
      <c r="J35" s="3"/>
      <c r="K35" s="3"/>
      <c r="L35" s="3"/>
      <c r="M35" s="3"/>
      <c r="N35" s="3"/>
      <c r="O35" s="3"/>
      <c r="P35" s="3"/>
      <c r="Q35" s="3"/>
    </row>
    <row r="36" spans="1:17" ht="15" customHeight="1">
      <c r="A36" s="158"/>
      <c r="B36" s="71">
        <v>1</v>
      </c>
      <c r="C36" s="102"/>
      <c r="D36" s="66" t="s">
        <v>78</v>
      </c>
      <c r="E36" s="28" t="s">
        <v>60</v>
      </c>
      <c r="F36" s="11">
        <v>31.5</v>
      </c>
      <c r="G36" s="45">
        <f>IF(H$9="y",H$6,0)</f>
        <v>1</v>
      </c>
      <c r="H36" s="90">
        <f t="shared" si="7"/>
        <v>31.5</v>
      </c>
      <c r="I36" s="82"/>
      <c r="J36" s="23"/>
      <c r="K36" s="22"/>
      <c r="L36" s="22"/>
      <c r="M36" s="22"/>
      <c r="N36" s="3"/>
      <c r="O36" s="3"/>
      <c r="P36" s="3"/>
      <c r="Q36" s="3"/>
    </row>
    <row r="37" spans="1:17" ht="15" customHeight="1">
      <c r="A37" s="158"/>
      <c r="B37" s="62"/>
      <c r="C37" s="94">
        <v>3</v>
      </c>
      <c r="D37" s="66" t="s">
        <v>4</v>
      </c>
      <c r="E37" s="28" t="s">
        <v>61</v>
      </c>
      <c r="F37" s="88">
        <v>26.25</v>
      </c>
      <c r="G37" s="15">
        <f t="shared" ref="G37:G42" si="8">ROUNDUP(H$7/C37,0)</f>
        <v>4</v>
      </c>
      <c r="H37" s="89">
        <f t="shared" si="7"/>
        <v>105</v>
      </c>
      <c r="I37" s="82"/>
      <c r="J37" s="23"/>
      <c r="K37" s="22"/>
      <c r="L37" s="22"/>
      <c r="M37" s="22"/>
      <c r="N37" s="3"/>
      <c r="O37" s="3"/>
      <c r="P37" s="3"/>
      <c r="Q37" s="3"/>
    </row>
    <row r="38" spans="1:17" ht="15" customHeight="1">
      <c r="A38" s="158"/>
      <c r="B38" s="62"/>
      <c r="C38" s="94">
        <v>2</v>
      </c>
      <c r="D38" s="66" t="s">
        <v>26</v>
      </c>
      <c r="E38" s="28" t="s">
        <v>64</v>
      </c>
      <c r="F38" s="11">
        <v>5.25</v>
      </c>
      <c r="G38" s="15">
        <f t="shared" si="8"/>
        <v>5</v>
      </c>
      <c r="H38" s="85">
        <f t="shared" si="7"/>
        <v>26.25</v>
      </c>
      <c r="I38" s="82"/>
      <c r="J38" s="10"/>
      <c r="K38" s="3"/>
      <c r="L38" s="3"/>
      <c r="M38" s="3"/>
      <c r="N38" s="3"/>
      <c r="O38" s="3"/>
      <c r="P38" s="3"/>
      <c r="Q38" s="3"/>
    </row>
    <row r="39" spans="1:17" ht="15" customHeight="1">
      <c r="A39" s="158" t="s">
        <v>139</v>
      </c>
      <c r="B39" s="63"/>
      <c r="C39" s="94">
        <v>2</v>
      </c>
      <c r="D39" s="42" t="s">
        <v>25</v>
      </c>
      <c r="E39" s="91" t="s">
        <v>65</v>
      </c>
      <c r="F39" s="105">
        <v>4.25</v>
      </c>
      <c r="G39" s="15">
        <f>IF(H$10="N",(ROUNDUP(H$7/C39,0)),0)</f>
        <v>5</v>
      </c>
      <c r="H39" s="35">
        <f t="shared" si="7"/>
        <v>21.25</v>
      </c>
      <c r="I39" s="82"/>
      <c r="J39" s="10"/>
      <c r="K39" s="3"/>
      <c r="L39" s="3"/>
      <c r="M39" s="3"/>
      <c r="N39" s="3"/>
      <c r="O39" s="3"/>
      <c r="P39" s="3"/>
      <c r="Q39" s="3"/>
    </row>
    <row r="40" spans="1:17" ht="15" customHeight="1">
      <c r="A40" s="158" t="s">
        <v>140</v>
      </c>
      <c r="B40" s="63"/>
      <c r="C40" s="94">
        <v>1</v>
      </c>
      <c r="D40" s="42" t="s">
        <v>98</v>
      </c>
      <c r="E40" s="73" t="s">
        <v>77</v>
      </c>
      <c r="F40" s="72">
        <v>3.25</v>
      </c>
      <c r="G40" s="15">
        <f>IF(H$11="N",(ROUNDUP(H$7/C40,0)),0)</f>
        <v>10</v>
      </c>
      <c r="H40" s="104">
        <f>IF(G40&gt;9,(F40*0.9),(F40))*G40</f>
        <v>29.250000000000004</v>
      </c>
      <c r="I40" s="82" t="str">
        <f>IF(G40&gt;9, "QTY DISCOUNT", "no discount")</f>
        <v>QTY DISCOUNT</v>
      </c>
      <c r="J40" s="23"/>
      <c r="K40" s="22"/>
      <c r="L40" s="22"/>
      <c r="M40" s="22"/>
      <c r="N40" s="3"/>
      <c r="O40" s="3"/>
      <c r="P40" s="3"/>
      <c r="Q40" s="3"/>
    </row>
    <row r="41" spans="1:17" ht="15" customHeight="1">
      <c r="A41" s="158"/>
      <c r="B41" s="63"/>
      <c r="C41" s="94">
        <v>2</v>
      </c>
      <c r="D41" s="66" t="s">
        <v>13</v>
      </c>
      <c r="E41" s="91" t="s">
        <v>11</v>
      </c>
      <c r="F41" s="87">
        <v>23</v>
      </c>
      <c r="G41" s="34">
        <f t="shared" si="8"/>
        <v>5</v>
      </c>
      <c r="H41" s="107">
        <f>G41*F41</f>
        <v>115</v>
      </c>
      <c r="I41" s="82"/>
      <c r="J41" s="10"/>
      <c r="K41" s="3"/>
      <c r="L41" s="3"/>
      <c r="M41" s="3"/>
      <c r="N41" s="3"/>
      <c r="O41" s="3"/>
      <c r="P41" s="3"/>
      <c r="Q41" s="3"/>
    </row>
    <row r="42" spans="1:17" ht="15" customHeight="1" thickBot="1">
      <c r="A42" s="158"/>
      <c r="B42" s="108"/>
      <c r="C42" s="95">
        <v>2</v>
      </c>
      <c r="D42" s="67" t="s">
        <v>2</v>
      </c>
      <c r="E42" s="109" t="s">
        <v>3</v>
      </c>
      <c r="F42" s="110">
        <v>7.5</v>
      </c>
      <c r="G42" s="124">
        <f t="shared" si="8"/>
        <v>5</v>
      </c>
      <c r="H42" s="40">
        <f>G42*F42</f>
        <v>37.5</v>
      </c>
      <c r="I42" s="82"/>
      <c r="J42" s="10"/>
      <c r="K42" s="3"/>
      <c r="L42" s="3"/>
      <c r="M42" s="3"/>
      <c r="N42" s="3"/>
      <c r="O42" s="3"/>
      <c r="P42" s="3"/>
      <c r="Q42" s="3"/>
    </row>
    <row r="43" spans="1:17" ht="28" customHeight="1" thickBot="1">
      <c r="A43" s="99"/>
      <c r="B43" s="242" t="s">
        <v>154</v>
      </c>
      <c r="C43" s="242"/>
      <c r="D43" s="243"/>
      <c r="E43" s="310" t="s">
        <v>73</v>
      </c>
      <c r="F43" s="311"/>
      <c r="G43" s="311"/>
      <c r="H43" s="96">
        <f>SUM(H15:H42)</f>
        <v>1719</v>
      </c>
      <c r="I43" s="2"/>
      <c r="J43" s="2"/>
      <c r="K43" s="1"/>
      <c r="L43" s="1"/>
      <c r="M43" s="1"/>
      <c r="N43" s="1"/>
      <c r="O43" s="1"/>
      <c r="P43" s="1"/>
      <c r="Q43" s="1"/>
    </row>
    <row r="44" spans="1:17" s="8" customFormat="1" ht="38" customHeight="1">
      <c r="A44" s="100"/>
      <c r="B44" s="151"/>
      <c r="C44" s="81"/>
      <c r="D44" s="81"/>
      <c r="E44" s="81"/>
      <c r="F44" s="81"/>
      <c r="G44" s="81"/>
      <c r="H44" s="81"/>
      <c r="I44" s="39"/>
      <c r="J44" s="31"/>
      <c r="K44" s="31"/>
      <c r="L44" s="31"/>
      <c r="M44" s="31"/>
      <c r="N44" s="31"/>
      <c r="O44" s="31"/>
      <c r="P44" s="31"/>
      <c r="Q44" s="31"/>
    </row>
    <row r="45" spans="1:17" ht="37" customHeight="1">
      <c r="A45" s="101"/>
      <c r="B45" s="1"/>
      <c r="J45" s="1"/>
      <c r="K45" s="1"/>
      <c r="L45" s="1"/>
      <c r="M45" s="1"/>
      <c r="N45" s="1"/>
      <c r="O45" s="1"/>
      <c r="P45" s="1"/>
      <c r="Q45" s="1"/>
    </row>
    <row r="46" spans="1:17" ht="14">
      <c r="A46" s="101"/>
      <c r="B46" s="1"/>
      <c r="C46" s="80"/>
      <c r="D46" s="80"/>
      <c r="E46" s="80"/>
      <c r="F46" s="80"/>
      <c r="G46" s="80"/>
      <c r="H46" s="80"/>
      <c r="J46" s="1"/>
      <c r="K46" s="1"/>
      <c r="L46" s="1"/>
      <c r="M46" s="1"/>
      <c r="N46" s="1"/>
      <c r="O46" s="1"/>
      <c r="P46" s="1"/>
      <c r="Q46" s="1"/>
    </row>
    <row r="47" spans="1:17" ht="14">
      <c r="A47" s="101"/>
      <c r="B47" s="1"/>
      <c r="C47" s="5"/>
      <c r="D47" s="4"/>
      <c r="E47" s="5"/>
      <c r="F47" s="19"/>
      <c r="G47" s="9"/>
      <c r="H47" s="10"/>
      <c r="J47" s="1"/>
      <c r="K47" s="1"/>
      <c r="L47" s="1"/>
      <c r="M47" s="1"/>
      <c r="N47" s="1"/>
      <c r="O47" s="1"/>
      <c r="P47" s="1"/>
      <c r="Q47" s="1"/>
    </row>
    <row r="48" spans="1:17" ht="14">
      <c r="A48" s="101"/>
      <c r="B48" s="1"/>
      <c r="G48" s="9"/>
      <c r="H48" s="10"/>
      <c r="J48" s="1"/>
      <c r="K48" s="1"/>
      <c r="L48" s="1"/>
      <c r="M48" s="1"/>
      <c r="N48" s="1"/>
      <c r="O48" s="1"/>
      <c r="P48" s="1"/>
      <c r="Q48" s="1"/>
    </row>
    <row r="49" spans="1:17" ht="14">
      <c r="A49" s="101"/>
      <c r="B49" s="1"/>
      <c r="G49" s="9"/>
      <c r="H49" s="10"/>
      <c r="J49" s="1"/>
      <c r="K49" s="1"/>
      <c r="L49" s="1"/>
      <c r="M49" s="1"/>
      <c r="N49" s="1"/>
      <c r="O49" s="1"/>
      <c r="P49" s="1"/>
      <c r="Q49" s="1"/>
    </row>
    <row r="50" spans="1:17" ht="14">
      <c r="A50" s="101"/>
      <c r="B50" s="1"/>
      <c r="G50" s="9"/>
      <c r="H50" s="10"/>
      <c r="J50" s="1"/>
      <c r="K50" s="1"/>
      <c r="L50" s="1"/>
      <c r="M50" s="1"/>
      <c r="N50" s="1"/>
      <c r="O50" s="1"/>
      <c r="P50" s="1"/>
      <c r="Q50" s="1"/>
    </row>
    <row r="51" spans="1:17" ht="14">
      <c r="A51" s="101"/>
      <c r="B51" s="1"/>
      <c r="G51" s="9"/>
      <c r="H51" s="10"/>
      <c r="J51" s="1"/>
      <c r="K51" s="1"/>
      <c r="L51" s="1"/>
      <c r="M51" s="1"/>
      <c r="N51" s="1"/>
      <c r="O51" s="1"/>
      <c r="P51" s="1"/>
      <c r="Q51" s="1"/>
    </row>
    <row r="52" spans="1:17" ht="14">
      <c r="A52" s="101"/>
      <c r="B52" s="1"/>
      <c r="G52" s="9"/>
      <c r="H52" s="10"/>
      <c r="J52" s="1"/>
      <c r="K52" s="1"/>
      <c r="L52" s="1"/>
      <c r="M52" s="1"/>
      <c r="N52" s="1"/>
      <c r="O52" s="1"/>
      <c r="P52" s="1"/>
      <c r="Q52" s="1"/>
    </row>
    <row r="53" spans="1:17" ht="14">
      <c r="A53" s="101"/>
      <c r="B53" s="1"/>
      <c r="G53" s="9"/>
      <c r="H53" s="10"/>
      <c r="J53" s="1"/>
      <c r="K53" s="1"/>
      <c r="L53" s="1"/>
      <c r="M53" s="1"/>
      <c r="N53" s="1"/>
      <c r="O53" s="1"/>
      <c r="P53" s="1"/>
      <c r="Q53" s="1"/>
    </row>
    <row r="54" spans="1:17" ht="14">
      <c r="A54" s="101"/>
      <c r="B54" s="1"/>
      <c r="G54" s="9"/>
      <c r="H54" s="10"/>
      <c r="J54" s="1"/>
      <c r="K54" s="1"/>
      <c r="L54" s="1"/>
      <c r="M54" s="1"/>
      <c r="N54" s="1"/>
      <c r="O54" s="1"/>
      <c r="P54" s="1"/>
      <c r="Q54" s="1"/>
    </row>
    <row r="55" spans="1:17" ht="14">
      <c r="A55" s="101"/>
      <c r="B55" s="1"/>
      <c r="G55" s="9"/>
      <c r="H55" s="10"/>
      <c r="J55" s="1"/>
      <c r="K55" s="1"/>
      <c r="L55" s="1"/>
      <c r="M55" s="1"/>
      <c r="N55" s="1"/>
      <c r="O55" s="1"/>
      <c r="P55" s="1"/>
      <c r="Q55" s="1"/>
    </row>
    <row r="56" spans="1:17" ht="14">
      <c r="A56" s="101"/>
      <c r="B56" s="1"/>
      <c r="G56" s="9"/>
      <c r="H56" s="10"/>
      <c r="J56" s="1"/>
      <c r="K56" s="1"/>
      <c r="L56" s="1"/>
      <c r="M56" s="1"/>
      <c r="N56" s="1"/>
      <c r="O56" s="1"/>
      <c r="P56" s="1"/>
      <c r="Q56" s="1"/>
    </row>
    <row r="57" spans="1:17" ht="14">
      <c r="A57" s="101"/>
      <c r="B57" s="1"/>
      <c r="G57" s="9"/>
      <c r="H57" s="10"/>
      <c r="J57" s="1"/>
      <c r="K57" s="1"/>
      <c r="L57" s="1"/>
      <c r="M57" s="1"/>
      <c r="N57" s="1"/>
      <c r="O57" s="1"/>
      <c r="P57" s="1"/>
      <c r="Q57" s="1"/>
    </row>
    <row r="58" spans="1:17" ht="14">
      <c r="A58" s="101"/>
      <c r="B58" s="1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0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0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0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0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0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0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0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0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0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0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0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0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0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0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0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0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A75" s="101"/>
      <c r="B75" s="1"/>
      <c r="G75" s="9"/>
      <c r="H75" s="10"/>
      <c r="J75" s="1"/>
      <c r="K75" s="1"/>
      <c r="L75" s="1"/>
      <c r="M75" s="1"/>
      <c r="N75" s="1"/>
      <c r="O75" s="1"/>
      <c r="P75" s="1"/>
      <c r="Q75" s="1"/>
    </row>
    <row r="76" spans="1:17" ht="14">
      <c r="A76" s="101"/>
      <c r="B76" s="1"/>
      <c r="G76" s="9"/>
      <c r="H76" s="10"/>
      <c r="J76" s="1"/>
      <c r="K76" s="1"/>
      <c r="L76" s="1"/>
      <c r="M76" s="1"/>
      <c r="N76" s="1"/>
      <c r="O76" s="1"/>
      <c r="P76" s="1"/>
      <c r="Q76" s="1"/>
    </row>
    <row r="77" spans="1:17" ht="14">
      <c r="A77" s="101"/>
      <c r="B77" s="1"/>
      <c r="G77" s="9"/>
      <c r="H77" s="10"/>
      <c r="J77" s="1"/>
      <c r="K77" s="1"/>
      <c r="L77" s="1"/>
      <c r="M77" s="1"/>
      <c r="N77" s="1"/>
      <c r="O77" s="1"/>
      <c r="P77" s="1"/>
      <c r="Q77" s="1"/>
    </row>
    <row r="78" spans="1:17" ht="14">
      <c r="A78" s="101"/>
      <c r="B78" s="1"/>
      <c r="G78" s="9"/>
      <c r="H78" s="10"/>
      <c r="J78" s="1"/>
      <c r="K78" s="1"/>
      <c r="L78" s="1"/>
      <c r="M78" s="1"/>
      <c r="N78" s="1"/>
      <c r="O78" s="1"/>
      <c r="P78" s="1"/>
      <c r="Q78" s="1"/>
    </row>
    <row r="79" spans="1:17" ht="14">
      <c r="A79" s="101"/>
      <c r="B79" s="1"/>
      <c r="G79" s="9"/>
      <c r="H79" s="10"/>
      <c r="J79" s="1"/>
      <c r="K79" s="1"/>
      <c r="L79" s="1"/>
      <c r="M79" s="1"/>
      <c r="N79" s="1"/>
      <c r="O79" s="1"/>
      <c r="P79" s="1"/>
      <c r="Q79" s="1"/>
    </row>
    <row r="80" spans="1:17" ht="14">
      <c r="A80" s="101"/>
      <c r="B80" s="1"/>
      <c r="G80" s="9"/>
      <c r="H80" s="10"/>
      <c r="J80" s="1"/>
      <c r="K80" s="1"/>
      <c r="L80" s="1"/>
      <c r="M80" s="1"/>
      <c r="N80" s="1"/>
      <c r="O80" s="1"/>
      <c r="P80" s="1"/>
      <c r="Q80" s="1"/>
    </row>
    <row r="81" spans="7:8" ht="14">
      <c r="G81" s="9"/>
      <c r="H81" s="10"/>
    </row>
    <row r="82" spans="7:8" ht="14">
      <c r="G82" s="9"/>
      <c r="H82" s="10"/>
    </row>
  </sheetData>
  <mergeCells count="21">
    <mergeCell ref="H13:H14"/>
    <mergeCell ref="E43:G43"/>
    <mergeCell ref="B8:D9"/>
    <mergeCell ref="E8:G8"/>
    <mergeCell ref="E9:G9"/>
    <mergeCell ref="B13:C13"/>
    <mergeCell ref="D13:D14"/>
    <mergeCell ref="E13:E14"/>
    <mergeCell ref="F13:F14"/>
    <mergeCell ref="G13:G14"/>
    <mergeCell ref="B10:D11"/>
    <mergeCell ref="E10:G10"/>
    <mergeCell ref="E11:G11"/>
    <mergeCell ref="B43:D43"/>
    <mergeCell ref="C2:H2"/>
    <mergeCell ref="C3:H3"/>
    <mergeCell ref="C4:H4"/>
    <mergeCell ref="C5:H5"/>
    <mergeCell ref="B6:D7"/>
    <mergeCell ref="E6:G6"/>
    <mergeCell ref="E7:G7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8"/>
  <sheetViews>
    <sheetView showGridLines="0" workbookViewId="0">
      <selection activeCell="H10" sqref="H10"/>
    </sheetView>
  </sheetViews>
  <sheetFormatPr baseColWidth="10" defaultRowHeight="13" x14ac:dyDescent="0"/>
  <cols>
    <col min="1" max="1" width="13.1640625" style="7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82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11" customHeight="1" thickBot="1">
      <c r="C5" s="216"/>
      <c r="D5" s="216"/>
      <c r="E5" s="216"/>
      <c r="F5" s="216"/>
      <c r="G5" s="216"/>
      <c r="H5" s="216"/>
    </row>
    <row r="6" spans="1:17" ht="40" customHeight="1">
      <c r="B6" s="218" t="s">
        <v>109</v>
      </c>
      <c r="C6" s="219"/>
      <c r="D6" s="220"/>
      <c r="E6" s="224" t="s">
        <v>53</v>
      </c>
      <c r="F6" s="225"/>
      <c r="G6" s="225"/>
      <c r="H6" s="78">
        <v>1</v>
      </c>
    </row>
    <row r="7" spans="1:17" ht="40" customHeight="1" thickBot="1">
      <c r="B7" s="221"/>
      <c r="C7" s="222"/>
      <c r="D7" s="223"/>
      <c r="E7" s="226" t="s">
        <v>48</v>
      </c>
      <c r="F7" s="227"/>
      <c r="G7" s="227"/>
      <c r="H7" s="162">
        <v>10</v>
      </c>
    </row>
    <row r="8" spans="1:17" ht="40" customHeight="1">
      <c r="B8" s="218" t="s">
        <v>110</v>
      </c>
      <c r="C8" s="219"/>
      <c r="D8" s="220"/>
      <c r="E8" s="232" t="s">
        <v>99</v>
      </c>
      <c r="F8" s="232"/>
      <c r="G8" s="232"/>
      <c r="H8" s="161" t="s">
        <v>50</v>
      </c>
      <c r="K8" s="50"/>
    </row>
    <row r="9" spans="1:17" ht="40" customHeight="1" thickBot="1">
      <c r="B9" s="221"/>
      <c r="C9" s="222"/>
      <c r="D9" s="223"/>
      <c r="E9" s="233" t="s">
        <v>90</v>
      </c>
      <c r="F9" s="233"/>
      <c r="G9" s="233"/>
      <c r="H9" s="79" t="s">
        <v>50</v>
      </c>
      <c r="K9" s="50"/>
    </row>
    <row r="10" spans="1:17" ht="40" customHeight="1" thickBot="1">
      <c r="A10" s="98"/>
      <c r="B10" s="218" t="s">
        <v>150</v>
      </c>
      <c r="C10" s="219"/>
      <c r="D10" s="220"/>
      <c r="E10" s="238" t="s">
        <v>147</v>
      </c>
      <c r="F10" s="232"/>
      <c r="G10" s="239"/>
      <c r="H10" s="159" t="s">
        <v>79</v>
      </c>
      <c r="K10" s="50"/>
    </row>
    <row r="11" spans="1:17" ht="40" customHeight="1" thickBot="1">
      <c r="A11" s="98"/>
      <c r="B11" s="321"/>
      <c r="C11" s="322"/>
      <c r="D11" s="323"/>
      <c r="E11" s="327" t="s">
        <v>146</v>
      </c>
      <c r="F11" s="328"/>
      <c r="G11" s="329"/>
      <c r="H11" s="160" t="s">
        <v>79</v>
      </c>
      <c r="K11" s="50"/>
    </row>
    <row r="12" spans="1:17" ht="40" customHeight="1" thickBot="1">
      <c r="A12" s="98"/>
      <c r="B12" s="221"/>
      <c r="C12" s="222"/>
      <c r="D12" s="223"/>
      <c r="E12" s="324" t="s">
        <v>148</v>
      </c>
      <c r="F12" s="325"/>
      <c r="G12" s="326"/>
      <c r="H12" s="79" t="s">
        <v>79</v>
      </c>
      <c r="K12" s="50"/>
    </row>
    <row r="13" spans="1:17" ht="9" customHeight="1" thickBot="1">
      <c r="E13" s="20"/>
      <c r="F13" s="20"/>
      <c r="G13" s="20"/>
      <c r="H13" s="21"/>
    </row>
    <row r="14" spans="1:17" ht="22" customHeight="1">
      <c r="A14" s="163"/>
      <c r="B14" s="234" t="s">
        <v>17</v>
      </c>
      <c r="C14" s="235"/>
      <c r="D14" s="315" t="s">
        <v>30</v>
      </c>
      <c r="E14" s="228" t="s">
        <v>8</v>
      </c>
      <c r="F14" s="228" t="s">
        <v>9</v>
      </c>
      <c r="G14" s="319" t="s">
        <v>21</v>
      </c>
      <c r="H14" s="315" t="s">
        <v>15</v>
      </c>
      <c r="J14" s="3"/>
      <c r="K14" s="3"/>
      <c r="L14" s="3"/>
      <c r="M14" s="3"/>
      <c r="N14" s="3"/>
      <c r="O14" s="3"/>
      <c r="P14" s="3"/>
      <c r="Q14" s="3"/>
    </row>
    <row r="15" spans="1:17" ht="22" customHeight="1" thickBot="1">
      <c r="A15" s="163"/>
      <c r="B15" s="76" t="s">
        <v>112</v>
      </c>
      <c r="C15" s="77" t="s">
        <v>113</v>
      </c>
      <c r="D15" s="316"/>
      <c r="E15" s="229"/>
      <c r="F15" s="229"/>
      <c r="G15" s="320"/>
      <c r="H15" s="316"/>
      <c r="J15" s="3"/>
      <c r="K15" s="3"/>
      <c r="L15" s="3"/>
      <c r="M15" s="3"/>
      <c r="N15" s="3"/>
      <c r="O15" s="3"/>
      <c r="P15" s="3"/>
      <c r="Q15" s="3"/>
    </row>
    <row r="16" spans="1:17" ht="15" customHeight="1">
      <c r="A16" s="158"/>
      <c r="B16" s="112">
        <v>1</v>
      </c>
      <c r="C16" s="60"/>
      <c r="D16" s="48" t="s">
        <v>116</v>
      </c>
      <c r="E16" s="28" t="s">
        <v>94</v>
      </c>
      <c r="F16" s="14">
        <v>210</v>
      </c>
      <c r="G16" s="15">
        <f>H$6</f>
        <v>1</v>
      </c>
      <c r="H16" s="16">
        <f>G16*F16</f>
        <v>210</v>
      </c>
      <c r="I16" s="82"/>
      <c r="J16" s="23"/>
      <c r="K16" s="22"/>
      <c r="L16" s="22"/>
      <c r="M16" s="22"/>
      <c r="N16" s="3"/>
      <c r="O16" s="3"/>
      <c r="P16" s="3"/>
      <c r="Q16" s="3"/>
    </row>
    <row r="17" spans="1:17" ht="15" customHeight="1">
      <c r="A17" s="158"/>
      <c r="B17" s="62"/>
      <c r="C17" s="59">
        <v>1</v>
      </c>
      <c r="D17" s="48" t="s">
        <v>117</v>
      </c>
      <c r="E17" s="27" t="s">
        <v>95</v>
      </c>
      <c r="F17" s="72">
        <v>21</v>
      </c>
      <c r="G17" s="57">
        <f>IF(H$8="y",(ROUNDUP(H$7/C17,0)),0)</f>
        <v>10</v>
      </c>
      <c r="H17" s="58">
        <f>G17*F17</f>
        <v>210</v>
      </c>
      <c r="I17" s="82"/>
      <c r="K17" s="22"/>
      <c r="L17" s="22"/>
      <c r="M17" s="22"/>
      <c r="N17" s="3"/>
      <c r="O17" s="3"/>
      <c r="P17" s="3"/>
      <c r="Q17" s="3"/>
    </row>
    <row r="18" spans="1:17" ht="15" customHeight="1">
      <c r="A18" s="158"/>
      <c r="B18" s="113">
        <v>1</v>
      </c>
      <c r="C18" s="69"/>
      <c r="D18" s="97" t="s">
        <v>104</v>
      </c>
      <c r="E18" s="27" t="s">
        <v>47</v>
      </c>
      <c r="F18" s="11">
        <v>26.25</v>
      </c>
      <c r="G18" s="15">
        <f>H$6</f>
        <v>1</v>
      </c>
      <c r="H18" s="18">
        <f>G18*F18</f>
        <v>26.25</v>
      </c>
      <c r="I18" s="82"/>
      <c r="J18" s="23"/>
      <c r="K18" s="22"/>
      <c r="L18" s="22"/>
      <c r="M18" s="22"/>
      <c r="N18" s="3"/>
      <c r="O18" s="3"/>
      <c r="P18" s="3"/>
      <c r="Q18" s="3"/>
    </row>
    <row r="19" spans="1:17" ht="15" customHeight="1">
      <c r="A19" s="158"/>
      <c r="B19" s="62"/>
      <c r="C19" s="114">
        <v>1</v>
      </c>
      <c r="D19" s="43" t="s">
        <v>105</v>
      </c>
      <c r="E19" s="26" t="s">
        <v>34</v>
      </c>
      <c r="F19" s="11">
        <v>15.75</v>
      </c>
      <c r="G19" s="15">
        <f>ROUNDUP(H$7/C19,0)</f>
        <v>10</v>
      </c>
      <c r="H19" s="18">
        <f>IF(G19&gt;29,(G19*10),IF(G19&gt;9,(G19*12),IF(G19&gt;0,(G19*15),0)))</f>
        <v>120</v>
      </c>
      <c r="I19" s="82" t="str">
        <f>IF(G19&gt;9, "QTY DISCOUNT", "no discount")</f>
        <v>QTY DISCOUNT</v>
      </c>
      <c r="J19" s="24"/>
      <c r="K19" s="22"/>
      <c r="L19" s="3"/>
      <c r="M19" s="22"/>
      <c r="N19" s="3"/>
      <c r="O19" s="3"/>
      <c r="P19" s="3"/>
      <c r="Q19" s="3"/>
    </row>
    <row r="20" spans="1:17" ht="15" customHeight="1">
      <c r="A20" s="158"/>
      <c r="B20" s="71">
        <v>1</v>
      </c>
      <c r="C20" s="69"/>
      <c r="D20" s="43" t="s">
        <v>106</v>
      </c>
      <c r="E20" s="68" t="s">
        <v>63</v>
      </c>
      <c r="F20" s="72">
        <v>141.75</v>
      </c>
      <c r="G20" s="57">
        <f>IF(H$9="y",H$6,0)</f>
        <v>1</v>
      </c>
      <c r="H20" s="58">
        <f>G20*F20</f>
        <v>141.75</v>
      </c>
      <c r="I20" s="52"/>
      <c r="K20" s="22"/>
      <c r="L20" s="3"/>
      <c r="M20" s="22"/>
      <c r="N20" s="3"/>
      <c r="O20" s="3"/>
      <c r="P20" s="3"/>
      <c r="Q20" s="3"/>
    </row>
    <row r="21" spans="1:17" ht="15" customHeight="1">
      <c r="A21" s="158"/>
      <c r="B21" s="71">
        <v>1</v>
      </c>
      <c r="C21" s="69"/>
      <c r="D21" s="66" t="s">
        <v>107</v>
      </c>
      <c r="E21" s="73" t="s">
        <v>67</v>
      </c>
      <c r="F21" s="72">
        <v>10</v>
      </c>
      <c r="G21" s="45">
        <f>IF(H$9="y",H$6,0)</f>
        <v>1</v>
      </c>
      <c r="H21" s="83">
        <f>G21*F21</f>
        <v>10</v>
      </c>
      <c r="I21" s="52" t="s">
        <v>101</v>
      </c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158"/>
      <c r="B22" s="63"/>
      <c r="C22" s="114">
        <v>2</v>
      </c>
      <c r="D22" s="66" t="s">
        <v>85</v>
      </c>
      <c r="E22" s="27" t="s">
        <v>7</v>
      </c>
      <c r="F22" s="11">
        <v>6.75</v>
      </c>
      <c r="G22" s="15">
        <f t="shared" ref="G22:G27" si="0">ROUNDUP(H$7/C22,0)</f>
        <v>5</v>
      </c>
      <c r="H22" s="84">
        <f t="shared" ref="H22:H28" si="1">IF(G22&gt;9,(F22*0.9),(F22))*G22</f>
        <v>33.75</v>
      </c>
      <c r="I22" s="82" t="str">
        <f t="shared" ref="I22:I28" si="2">IF(G22&gt;9, "QTY DISCOUNT", "no discount")</f>
        <v>no discount</v>
      </c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158"/>
      <c r="B23" s="63"/>
      <c r="C23" s="114">
        <v>2</v>
      </c>
      <c r="D23" s="46" t="s">
        <v>89</v>
      </c>
      <c r="E23" s="27" t="s">
        <v>49</v>
      </c>
      <c r="F23" s="37">
        <v>5.25</v>
      </c>
      <c r="G23" s="15">
        <f t="shared" si="0"/>
        <v>5</v>
      </c>
      <c r="H23" s="84">
        <f t="shared" si="1"/>
        <v>26.25</v>
      </c>
      <c r="I23" s="82" t="str">
        <f t="shared" si="2"/>
        <v>no discount</v>
      </c>
      <c r="J23" s="23"/>
      <c r="K23" s="22"/>
      <c r="L23" s="22"/>
      <c r="M23" s="22"/>
      <c r="N23" s="3"/>
      <c r="O23" s="3"/>
      <c r="P23" s="3"/>
      <c r="Q23" s="3"/>
    </row>
    <row r="24" spans="1:17" ht="15" customHeight="1">
      <c r="A24" s="155" t="s">
        <v>141</v>
      </c>
      <c r="B24" s="63"/>
      <c r="C24" s="114">
        <v>2</v>
      </c>
      <c r="D24" s="41" t="s">
        <v>54</v>
      </c>
      <c r="E24" s="27" t="s">
        <v>12</v>
      </c>
      <c r="F24" s="215">
        <v>6.75</v>
      </c>
      <c r="G24" s="15">
        <f>IF(H$10="N",(ROUNDUP(H$7/C24,0)),0)</f>
        <v>5</v>
      </c>
      <c r="H24" s="85">
        <f t="shared" si="1"/>
        <v>33.75</v>
      </c>
      <c r="I24" s="82" t="str">
        <f t="shared" si="2"/>
        <v>no discount</v>
      </c>
      <c r="J24" s="23"/>
      <c r="K24" s="22"/>
      <c r="L24" s="22"/>
      <c r="M24" s="22"/>
      <c r="N24" s="3"/>
      <c r="O24" s="3"/>
      <c r="P24" s="3"/>
      <c r="Q24" s="3"/>
    </row>
    <row r="25" spans="1:17" ht="15" customHeight="1">
      <c r="A25" s="158"/>
      <c r="B25" s="63"/>
      <c r="C25" s="114">
        <v>2</v>
      </c>
      <c r="D25" s="41" t="s">
        <v>33</v>
      </c>
      <c r="E25" s="27" t="s">
        <v>74</v>
      </c>
      <c r="F25" s="215">
        <v>6.75</v>
      </c>
      <c r="G25" s="15">
        <f t="shared" si="0"/>
        <v>5</v>
      </c>
      <c r="H25" s="85">
        <f t="shared" si="1"/>
        <v>33.75</v>
      </c>
      <c r="I25" s="82" t="str">
        <f t="shared" si="2"/>
        <v>no discount</v>
      </c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155" t="s">
        <v>140</v>
      </c>
      <c r="B26" s="63"/>
      <c r="C26" s="114">
        <v>2</v>
      </c>
      <c r="D26" s="66" t="s">
        <v>14</v>
      </c>
      <c r="E26" s="27" t="s">
        <v>46</v>
      </c>
      <c r="F26" s="215">
        <v>6.75</v>
      </c>
      <c r="G26" s="15">
        <f>IF(H$11="N",(ROUNDUP(H$7/C26,0)),0)</f>
        <v>5</v>
      </c>
      <c r="H26" s="85">
        <f t="shared" si="1"/>
        <v>33.75</v>
      </c>
      <c r="I26" s="82" t="str">
        <f t="shared" si="2"/>
        <v>no discount</v>
      </c>
      <c r="J26" s="23"/>
      <c r="K26" s="22"/>
      <c r="L26" s="22"/>
      <c r="M26" s="22"/>
      <c r="N26" s="3"/>
      <c r="O26" s="3"/>
      <c r="P26" s="3"/>
      <c r="Q26" s="3"/>
    </row>
    <row r="27" spans="1:17" ht="15" customHeight="1">
      <c r="A27" s="158"/>
      <c r="B27" s="63"/>
      <c r="C27" s="114">
        <v>4</v>
      </c>
      <c r="D27" s="66" t="s">
        <v>87</v>
      </c>
      <c r="E27" s="27" t="s">
        <v>75</v>
      </c>
      <c r="F27" s="215">
        <v>6.75</v>
      </c>
      <c r="G27" s="15">
        <f t="shared" si="0"/>
        <v>3</v>
      </c>
      <c r="H27" s="86">
        <f t="shared" si="1"/>
        <v>20.25</v>
      </c>
      <c r="I27" s="82" t="str">
        <f t="shared" si="2"/>
        <v>no discount</v>
      </c>
      <c r="J27" s="23"/>
      <c r="K27" s="22"/>
      <c r="L27" s="22"/>
      <c r="M27" s="22"/>
      <c r="N27" s="3"/>
      <c r="O27" s="3"/>
      <c r="P27" s="3"/>
      <c r="Q27" s="3"/>
    </row>
    <row r="28" spans="1:17" ht="15" customHeight="1">
      <c r="A28" s="155" t="s">
        <v>142</v>
      </c>
      <c r="B28" s="63"/>
      <c r="C28" s="114">
        <v>2</v>
      </c>
      <c r="D28" s="66" t="s">
        <v>86</v>
      </c>
      <c r="E28" s="27" t="s">
        <v>76</v>
      </c>
      <c r="F28" s="215">
        <v>6.75</v>
      </c>
      <c r="G28" s="15">
        <f>IF(H$12="N",(ROUNDUP(H$7/C28,0)),0)</f>
        <v>5</v>
      </c>
      <c r="H28" s="86">
        <f t="shared" si="1"/>
        <v>33.75</v>
      </c>
      <c r="I28" s="82" t="str">
        <f t="shared" si="2"/>
        <v>no discount</v>
      </c>
      <c r="J28" s="23"/>
      <c r="K28" s="22"/>
      <c r="L28" s="22"/>
      <c r="M28" s="22"/>
      <c r="N28" s="3"/>
      <c r="O28" s="3"/>
      <c r="P28" s="3"/>
      <c r="Q28" s="3"/>
    </row>
    <row r="29" spans="1:17" ht="15" customHeight="1">
      <c r="A29" s="158"/>
      <c r="B29" s="113">
        <v>1</v>
      </c>
      <c r="C29" s="69"/>
      <c r="D29" s="66" t="s">
        <v>96</v>
      </c>
      <c r="E29" s="28" t="s">
        <v>97</v>
      </c>
      <c r="F29" s="14">
        <v>7.5</v>
      </c>
      <c r="G29" s="17">
        <f>H$6</f>
        <v>1</v>
      </c>
      <c r="H29" s="33">
        <f>G29*F29</f>
        <v>7.5</v>
      </c>
      <c r="I29" s="82"/>
      <c r="J29" s="23"/>
      <c r="K29" s="22"/>
      <c r="L29" s="22"/>
      <c r="M29" s="22"/>
      <c r="N29" s="3"/>
      <c r="O29" s="3"/>
      <c r="P29" s="3"/>
      <c r="Q29" s="3"/>
    </row>
    <row r="30" spans="1:17" ht="15" customHeight="1">
      <c r="A30" s="155"/>
      <c r="B30" s="71">
        <v>1</v>
      </c>
      <c r="C30" s="69"/>
      <c r="D30" s="66" t="s">
        <v>0</v>
      </c>
      <c r="E30" s="27" t="s">
        <v>1</v>
      </c>
      <c r="F30" s="11">
        <v>3.25</v>
      </c>
      <c r="G30" s="45">
        <f>IF(H$9="y",H$6,0)</f>
        <v>1</v>
      </c>
      <c r="H30" s="90">
        <f>G30*F30</f>
        <v>3.25</v>
      </c>
      <c r="I30" s="82"/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158"/>
      <c r="B31" s="62"/>
      <c r="C31" s="114">
        <v>1</v>
      </c>
      <c r="D31" s="66" t="s">
        <v>52</v>
      </c>
      <c r="E31" s="27" t="s">
        <v>6</v>
      </c>
      <c r="F31" s="215">
        <v>6.75</v>
      </c>
      <c r="G31" s="15">
        <f t="shared" ref="G31" si="3">ROUNDUP(H$7/C31,0)</f>
        <v>10</v>
      </c>
      <c r="H31" s="86">
        <f>IF(G31&gt;9,(F31*0.9),(F31))*G31</f>
        <v>60.75</v>
      </c>
      <c r="I31" s="82" t="str">
        <f>IF(G31&gt;9, "QTY DISCOUNT", "no discount")</f>
        <v>QTY DISCOUNT</v>
      </c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158"/>
      <c r="B32" s="62"/>
      <c r="C32" s="114">
        <v>2</v>
      </c>
      <c r="D32" s="66" t="s">
        <v>88</v>
      </c>
      <c r="E32" s="28" t="s">
        <v>10</v>
      </c>
      <c r="F32" s="14">
        <v>5.75</v>
      </c>
      <c r="G32" s="15">
        <f>ROUNDUP(H$7/C32,0)</f>
        <v>5</v>
      </c>
      <c r="H32" s="16">
        <f>G32*F32</f>
        <v>28.75</v>
      </c>
      <c r="I32" s="82"/>
      <c r="J32" s="23"/>
      <c r="K32" s="22"/>
      <c r="L32" s="22"/>
      <c r="M32" s="22"/>
      <c r="N32" s="3"/>
      <c r="O32" s="3"/>
      <c r="P32" s="3"/>
      <c r="Q32" s="3"/>
    </row>
    <row r="33" spans="1:17" ht="15" customHeight="1">
      <c r="A33" s="155" t="s">
        <v>141</v>
      </c>
      <c r="B33" s="62"/>
      <c r="C33" s="114">
        <v>1</v>
      </c>
      <c r="D33" s="66" t="s">
        <v>84</v>
      </c>
      <c r="E33" s="27" t="s">
        <v>35</v>
      </c>
      <c r="F33" s="11">
        <v>18.25</v>
      </c>
      <c r="G33" s="15">
        <f>IF(H$10="N",(ROUNDUP(H$7/C33,0)),0)</f>
        <v>10</v>
      </c>
      <c r="H33" s="85">
        <f>IF(G33&gt;9,(F33*0.9),(F33))*G33</f>
        <v>164.25</v>
      </c>
      <c r="I33" s="82" t="str">
        <f>IF(G33&gt;9, "QTY DISCOUNT", "no discount")</f>
        <v>QTY DISCOUNT</v>
      </c>
      <c r="J33" s="10"/>
      <c r="K33" s="3"/>
      <c r="L33" s="3"/>
      <c r="M33" s="3"/>
      <c r="N33" s="3"/>
      <c r="O33" s="3"/>
      <c r="P33" s="3"/>
      <c r="Q33" s="3"/>
    </row>
    <row r="34" spans="1:17" ht="15" customHeight="1">
      <c r="A34" s="155" t="s">
        <v>140</v>
      </c>
      <c r="B34" s="113">
        <v>1</v>
      </c>
      <c r="C34" s="69"/>
      <c r="D34" s="66" t="s">
        <v>27</v>
      </c>
      <c r="E34" s="27" t="s">
        <v>28</v>
      </c>
      <c r="F34" s="11">
        <v>23.25</v>
      </c>
      <c r="G34" s="15">
        <f>IF(H$11="N",H$6,0)</f>
        <v>1</v>
      </c>
      <c r="H34" s="16">
        <f>G34*F34</f>
        <v>23.25</v>
      </c>
      <c r="I34" s="82"/>
      <c r="J34" s="10"/>
      <c r="K34" s="3"/>
      <c r="L34" s="3"/>
      <c r="M34" s="3"/>
      <c r="N34" s="3"/>
      <c r="O34" s="3"/>
      <c r="P34" s="3"/>
      <c r="Q34" s="3"/>
    </row>
    <row r="35" spans="1:17" ht="15" customHeight="1">
      <c r="A35" s="158"/>
      <c r="B35" s="63"/>
      <c r="C35" s="114">
        <v>1</v>
      </c>
      <c r="D35" s="66" t="s">
        <v>36</v>
      </c>
      <c r="E35" s="27" t="s">
        <v>40</v>
      </c>
      <c r="F35" s="87">
        <v>6.25</v>
      </c>
      <c r="G35" s="15">
        <f t="shared" ref="G35:G37" si="4">ROUNDUP(H$7/C35,0)</f>
        <v>10</v>
      </c>
      <c r="H35" s="86">
        <f t="shared" ref="H35" si="5">IF(G35&gt;9,(F35*0.9),(F35))*G35</f>
        <v>56.25</v>
      </c>
      <c r="I35" s="82" t="str">
        <f t="shared" ref="I35" si="6">IF(G35&gt;9, "QTY DISCOUNT", "no discount")</f>
        <v>QTY DISCOUNT</v>
      </c>
      <c r="J35" s="23"/>
      <c r="K35" s="22"/>
      <c r="L35" s="22"/>
      <c r="M35" s="22"/>
      <c r="N35" s="3"/>
      <c r="O35" s="3"/>
      <c r="P35" s="3"/>
      <c r="Q35" s="3"/>
    </row>
    <row r="36" spans="1:17" ht="15" customHeight="1">
      <c r="A36" s="158"/>
      <c r="B36" s="62"/>
      <c r="C36" s="114">
        <v>1</v>
      </c>
      <c r="D36" s="66" t="s">
        <v>144</v>
      </c>
      <c r="E36" s="28" t="s">
        <v>91</v>
      </c>
      <c r="F36" s="14">
        <v>4.25</v>
      </c>
      <c r="G36" s="15">
        <f t="shared" si="4"/>
        <v>10</v>
      </c>
      <c r="H36" s="32">
        <f t="shared" ref="H36:H45" si="7">G36*F36</f>
        <v>42.5</v>
      </c>
      <c r="I36" s="82"/>
      <c r="J36" s="23"/>
      <c r="K36" s="22"/>
      <c r="L36" s="22"/>
      <c r="M36" s="22"/>
      <c r="N36" s="3"/>
      <c r="O36" s="3"/>
      <c r="P36" s="3"/>
      <c r="Q36" s="3"/>
    </row>
    <row r="37" spans="1:17" ht="15" customHeight="1">
      <c r="A37" s="158"/>
      <c r="B37" s="62"/>
      <c r="C37" s="114">
        <v>3</v>
      </c>
      <c r="D37" s="66" t="s">
        <v>124</v>
      </c>
      <c r="E37" s="27" t="s">
        <v>92</v>
      </c>
      <c r="F37" s="11">
        <v>17.25</v>
      </c>
      <c r="G37" s="15">
        <f t="shared" si="4"/>
        <v>4</v>
      </c>
      <c r="H37" s="18">
        <f t="shared" si="7"/>
        <v>69</v>
      </c>
      <c r="I37" s="82"/>
      <c r="J37" s="23"/>
      <c r="K37" s="22"/>
      <c r="L37" s="22"/>
      <c r="M37" s="22"/>
      <c r="N37" s="3"/>
      <c r="O37" s="3"/>
      <c r="P37" s="3"/>
      <c r="Q37" s="3"/>
    </row>
    <row r="38" spans="1:17" ht="15" customHeight="1">
      <c r="A38" s="155" t="s">
        <v>141</v>
      </c>
      <c r="B38" s="62"/>
      <c r="C38" s="114">
        <v>2</v>
      </c>
      <c r="D38" s="66" t="s">
        <v>111</v>
      </c>
      <c r="E38" s="27" t="s">
        <v>58</v>
      </c>
      <c r="F38" s="11">
        <v>15.75</v>
      </c>
      <c r="G38" s="15">
        <f>IF(H$10="N",(ROUNDUP(H$7/C38,0)),0)</f>
        <v>5</v>
      </c>
      <c r="H38" s="33">
        <f t="shared" si="7"/>
        <v>78.75</v>
      </c>
      <c r="I38" s="82"/>
      <c r="J38" s="23"/>
      <c r="K38" s="22"/>
      <c r="L38" s="22"/>
      <c r="M38" s="22"/>
      <c r="N38" s="3"/>
      <c r="O38" s="3"/>
      <c r="P38" s="3"/>
      <c r="Q38" s="3"/>
    </row>
    <row r="39" spans="1:17" ht="15" customHeight="1">
      <c r="A39" s="155" t="s">
        <v>140</v>
      </c>
      <c r="B39" s="62"/>
      <c r="C39" s="114">
        <v>1</v>
      </c>
      <c r="D39" s="66" t="s">
        <v>5</v>
      </c>
      <c r="E39" s="28" t="s">
        <v>59</v>
      </c>
      <c r="F39" s="11">
        <v>10.5</v>
      </c>
      <c r="G39" s="15">
        <f>IF(H$11="N",(ROUNDUP(H$7/C39,0)),0)</f>
        <v>10</v>
      </c>
      <c r="H39" s="33">
        <f t="shared" si="7"/>
        <v>105</v>
      </c>
      <c r="I39" s="82"/>
      <c r="J39" s="23"/>
      <c r="K39" s="22"/>
      <c r="L39" s="22"/>
      <c r="M39" s="22"/>
      <c r="N39" s="3"/>
      <c r="O39" s="3"/>
      <c r="P39" s="3"/>
      <c r="Q39" s="3"/>
    </row>
    <row r="40" spans="1:17" ht="15" customHeight="1">
      <c r="A40" s="155" t="s">
        <v>141</v>
      </c>
      <c r="B40" s="62"/>
      <c r="C40" s="114">
        <v>4</v>
      </c>
      <c r="D40" s="66" t="s">
        <v>32</v>
      </c>
      <c r="E40" s="28" t="s">
        <v>62</v>
      </c>
      <c r="F40" s="14">
        <v>5.25</v>
      </c>
      <c r="G40" s="15">
        <f>IF(H$10="N",(ROUNDUP(H$7/C40,0)),0)</f>
        <v>3</v>
      </c>
      <c r="H40" s="33">
        <f t="shared" si="7"/>
        <v>15.75</v>
      </c>
      <c r="I40" s="82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158"/>
      <c r="B41" s="71">
        <v>1</v>
      </c>
      <c r="C41" s="69"/>
      <c r="D41" s="66" t="s">
        <v>78</v>
      </c>
      <c r="E41" s="28" t="s">
        <v>60</v>
      </c>
      <c r="F41" s="11">
        <v>31.5</v>
      </c>
      <c r="G41" s="45">
        <f>IF(H$9="y",H$6,0)</f>
        <v>1</v>
      </c>
      <c r="H41" s="90">
        <f t="shared" si="7"/>
        <v>31.5</v>
      </c>
      <c r="I41" s="82"/>
      <c r="J41" s="23"/>
      <c r="K41" s="22"/>
      <c r="L41" s="22"/>
      <c r="M41" s="22"/>
      <c r="N41" s="3"/>
      <c r="O41" s="3"/>
      <c r="P41" s="3"/>
      <c r="Q41" s="3"/>
    </row>
    <row r="42" spans="1:17" ht="15" customHeight="1">
      <c r="A42" s="158"/>
      <c r="B42" s="62"/>
      <c r="C42" s="114">
        <v>3</v>
      </c>
      <c r="D42" s="66" t="s">
        <v>4</v>
      </c>
      <c r="E42" s="28" t="s">
        <v>61</v>
      </c>
      <c r="F42" s="88">
        <v>26.25</v>
      </c>
      <c r="G42" s="15">
        <f t="shared" ref="G42:G46" si="8">ROUNDUP(H$7/C42,0)</f>
        <v>4</v>
      </c>
      <c r="H42" s="89">
        <f t="shared" si="7"/>
        <v>105</v>
      </c>
      <c r="I42" s="82"/>
      <c r="J42" s="23"/>
      <c r="K42" s="22"/>
      <c r="L42" s="22"/>
      <c r="M42" s="22"/>
      <c r="N42" s="3"/>
      <c r="O42" s="3"/>
      <c r="P42" s="3"/>
      <c r="Q42" s="3"/>
    </row>
    <row r="43" spans="1:17" ht="15" customHeight="1">
      <c r="A43" s="155" t="s">
        <v>140</v>
      </c>
      <c r="B43" s="62"/>
      <c r="C43" s="114">
        <v>2</v>
      </c>
      <c r="D43" s="66" t="s">
        <v>26</v>
      </c>
      <c r="E43" s="28" t="s">
        <v>64</v>
      </c>
      <c r="F43" s="11">
        <v>4.25</v>
      </c>
      <c r="G43" s="15">
        <f>IF(H$11="N",(ROUNDUP(H$7/C43,0)),0)</f>
        <v>5</v>
      </c>
      <c r="H43" s="85">
        <f t="shared" si="7"/>
        <v>21.25</v>
      </c>
      <c r="I43" s="82"/>
      <c r="J43" s="10"/>
      <c r="K43" s="3"/>
      <c r="L43" s="3"/>
      <c r="M43" s="3"/>
      <c r="N43" s="3"/>
      <c r="O43" s="3"/>
      <c r="P43" s="3"/>
      <c r="Q43" s="3"/>
    </row>
    <row r="44" spans="1:17" ht="15" customHeight="1">
      <c r="A44" s="158"/>
      <c r="B44" s="62"/>
      <c r="C44" s="114">
        <v>2</v>
      </c>
      <c r="D44" s="66" t="s">
        <v>25</v>
      </c>
      <c r="E44" s="28" t="s">
        <v>65</v>
      </c>
      <c r="F44" s="14">
        <v>4.25</v>
      </c>
      <c r="G44" s="15">
        <f t="shared" si="8"/>
        <v>5</v>
      </c>
      <c r="H44" s="35">
        <f t="shared" si="7"/>
        <v>21.25</v>
      </c>
      <c r="I44" s="82"/>
      <c r="J44" s="10"/>
      <c r="K44" s="3"/>
      <c r="L44" s="3"/>
      <c r="M44" s="3"/>
      <c r="N44" s="3"/>
      <c r="O44" s="3"/>
      <c r="P44" s="3"/>
      <c r="Q44" s="3"/>
    </row>
    <row r="45" spans="1:17" ht="15" customHeight="1">
      <c r="A45" s="155" t="s">
        <v>142</v>
      </c>
      <c r="B45" s="62"/>
      <c r="C45" s="114">
        <v>1</v>
      </c>
      <c r="D45" s="66" t="s">
        <v>83</v>
      </c>
      <c r="E45" s="27" t="s">
        <v>18</v>
      </c>
      <c r="F45" s="11">
        <v>10.5</v>
      </c>
      <c r="G45" s="15">
        <f>IF(H$12="N",(ROUNDUP(H$7/C45,0)),0)</f>
        <v>10</v>
      </c>
      <c r="H45" s="16">
        <f t="shared" si="7"/>
        <v>105</v>
      </c>
      <c r="I45" s="82"/>
      <c r="J45" s="10"/>
      <c r="K45" s="3"/>
      <c r="L45" s="3"/>
      <c r="M45" s="3"/>
      <c r="N45" s="3"/>
      <c r="O45" s="3"/>
      <c r="P45" s="3"/>
      <c r="Q45" s="3"/>
    </row>
    <row r="46" spans="1:17" ht="15" customHeight="1">
      <c r="A46" s="158"/>
      <c r="B46" s="62"/>
      <c r="C46" s="114">
        <v>1</v>
      </c>
      <c r="D46" s="66" t="s">
        <v>98</v>
      </c>
      <c r="E46" s="27" t="s">
        <v>77</v>
      </c>
      <c r="F46" s="11">
        <v>4.25</v>
      </c>
      <c r="G46" s="15">
        <f t="shared" si="8"/>
        <v>10</v>
      </c>
      <c r="H46" s="86">
        <f>IF(G46&gt;9,(F46*0.9),(F46))*G46</f>
        <v>38.25</v>
      </c>
      <c r="I46" s="82" t="str">
        <f>IF(G46&gt;9, "QTY DISCOUNT", "no discount")</f>
        <v>QTY DISCOUNT</v>
      </c>
      <c r="J46" s="23"/>
      <c r="K46" s="22"/>
      <c r="L46" s="22"/>
      <c r="M46" s="22"/>
      <c r="N46" s="3"/>
      <c r="O46" s="3"/>
      <c r="P46" s="3"/>
      <c r="Q46" s="3"/>
    </row>
    <row r="47" spans="1:17" ht="15" customHeight="1">
      <c r="A47" s="155" t="s">
        <v>141</v>
      </c>
      <c r="B47" s="62"/>
      <c r="C47" s="114">
        <v>2</v>
      </c>
      <c r="D47" s="66" t="s">
        <v>13</v>
      </c>
      <c r="E47" s="28" t="s">
        <v>11</v>
      </c>
      <c r="F47" s="25">
        <v>23</v>
      </c>
      <c r="G47" s="15">
        <f>IF(H$10="N",(ROUNDUP(H$7/C47,0)),0)</f>
        <v>5</v>
      </c>
      <c r="H47" s="33">
        <f>G47*F47</f>
        <v>115</v>
      </c>
      <c r="I47" s="82"/>
      <c r="J47" s="10"/>
      <c r="K47" s="3"/>
      <c r="L47" s="3"/>
      <c r="M47" s="3"/>
      <c r="N47" s="3"/>
      <c r="O47" s="3"/>
      <c r="P47" s="3"/>
      <c r="Q47" s="3"/>
    </row>
    <row r="48" spans="1:17" ht="15" customHeight="1" thickBot="1">
      <c r="A48" s="155" t="s">
        <v>141</v>
      </c>
      <c r="B48" s="64"/>
      <c r="C48" s="115">
        <v>2</v>
      </c>
      <c r="D48" s="67" t="s">
        <v>2</v>
      </c>
      <c r="E48" s="29" t="s">
        <v>3</v>
      </c>
      <c r="F48" s="13">
        <v>7.5</v>
      </c>
      <c r="G48" s="38">
        <f>IF(H$10="N",(ROUNDUP(H$7/C48,0)),0)</f>
        <v>5</v>
      </c>
      <c r="H48" s="40">
        <f>G48*F48</f>
        <v>37.5</v>
      </c>
      <c r="I48" s="82"/>
      <c r="J48" s="10"/>
      <c r="K48" s="3"/>
      <c r="L48" s="3"/>
      <c r="M48" s="3"/>
      <c r="N48" s="3"/>
      <c r="O48" s="3"/>
      <c r="P48" s="3"/>
      <c r="Q48" s="3"/>
    </row>
    <row r="49" spans="1:17" ht="28" customHeight="1" thickBot="1">
      <c r="A49" s="5"/>
      <c r="B49" s="242" t="s">
        <v>154</v>
      </c>
      <c r="C49" s="242"/>
      <c r="D49" s="243"/>
      <c r="E49" s="317" t="s">
        <v>73</v>
      </c>
      <c r="F49" s="318"/>
      <c r="G49" s="318"/>
      <c r="H49" s="47">
        <f>SUM(H16:H48)</f>
        <v>2063</v>
      </c>
      <c r="I49" s="2"/>
      <c r="J49" s="2"/>
      <c r="K49" s="1"/>
      <c r="L49" s="1"/>
      <c r="M49" s="1"/>
      <c r="N49" s="1"/>
      <c r="O49" s="1"/>
      <c r="P49" s="1"/>
      <c r="Q49" s="1"/>
    </row>
    <row r="50" spans="1:17" s="8" customFormat="1" ht="38" customHeight="1">
      <c r="A50" s="31"/>
      <c r="C50" s="81"/>
      <c r="D50" s="81"/>
      <c r="E50" s="81"/>
      <c r="F50" s="81"/>
      <c r="G50" s="81"/>
      <c r="H50" s="81"/>
      <c r="I50" s="39"/>
      <c r="J50" s="31"/>
      <c r="K50" s="31"/>
      <c r="L50" s="31"/>
      <c r="M50" s="31"/>
      <c r="N50" s="31"/>
      <c r="O50" s="31"/>
      <c r="P50" s="31"/>
      <c r="Q50" s="31"/>
    </row>
    <row r="51" spans="1:17" ht="37" customHeight="1">
      <c r="A51" s="1"/>
      <c r="B51" s="1"/>
      <c r="J51" s="1"/>
      <c r="K51" s="1"/>
      <c r="L51" s="1"/>
      <c r="M51" s="1"/>
      <c r="N51" s="1"/>
      <c r="O51" s="1"/>
      <c r="P51" s="1"/>
      <c r="Q51" s="1"/>
    </row>
    <row r="52" spans="1:17" ht="14">
      <c r="A52" s="1"/>
      <c r="B52" s="1"/>
      <c r="C52" s="80"/>
      <c r="D52" s="80"/>
      <c r="E52" s="80"/>
      <c r="F52" s="80"/>
      <c r="G52" s="80"/>
      <c r="H52" s="80"/>
      <c r="J52" s="1"/>
      <c r="K52" s="1"/>
      <c r="L52" s="1"/>
      <c r="M52" s="1"/>
      <c r="N52" s="1"/>
      <c r="O52" s="1"/>
      <c r="P52" s="1"/>
      <c r="Q52" s="1"/>
    </row>
    <row r="53" spans="1:17" ht="14">
      <c r="A53" s="1"/>
      <c r="B53" s="1"/>
      <c r="C53" s="5"/>
      <c r="D53" s="4"/>
      <c r="E53" s="5"/>
      <c r="F53" s="19"/>
      <c r="G53" s="9"/>
      <c r="H53" s="10"/>
      <c r="J53" s="1"/>
      <c r="K53" s="1"/>
      <c r="L53" s="1"/>
      <c r="M53" s="1"/>
      <c r="N53" s="1"/>
      <c r="O53" s="1"/>
      <c r="P53" s="1"/>
      <c r="Q53" s="1"/>
    </row>
    <row r="54" spans="1:17" ht="14">
      <c r="A54" s="1"/>
      <c r="B54" s="1"/>
      <c r="G54" s="9"/>
      <c r="H54" s="10"/>
      <c r="J54" s="1"/>
      <c r="K54" s="1"/>
      <c r="L54" s="1"/>
      <c r="M54" s="1"/>
      <c r="N54" s="1"/>
      <c r="O54" s="1"/>
      <c r="P54" s="1"/>
      <c r="Q54" s="1"/>
    </row>
    <row r="55" spans="1:17" ht="14">
      <c r="A55" s="1"/>
      <c r="B55" s="1"/>
      <c r="G55" s="9"/>
      <c r="H55" s="10"/>
      <c r="J55" s="1"/>
      <c r="K55" s="1"/>
      <c r="L55" s="1"/>
      <c r="M55" s="1"/>
      <c r="N55" s="1"/>
      <c r="O55" s="1"/>
      <c r="P55" s="1"/>
      <c r="Q55" s="1"/>
    </row>
    <row r="56" spans="1:17" ht="14">
      <c r="A56" s="1"/>
      <c r="B56" s="1"/>
      <c r="G56" s="9"/>
      <c r="H56" s="10"/>
      <c r="J56" s="1"/>
      <c r="K56" s="1"/>
      <c r="L56" s="1"/>
      <c r="M56" s="1"/>
      <c r="N56" s="1"/>
      <c r="O56" s="1"/>
      <c r="P56" s="1"/>
      <c r="Q56" s="1"/>
    </row>
    <row r="57" spans="1:17" ht="14">
      <c r="A57" s="1"/>
      <c r="B57" s="1"/>
      <c r="G57" s="9"/>
      <c r="H57" s="10"/>
      <c r="J57" s="1"/>
      <c r="K57" s="1"/>
      <c r="L57" s="1"/>
      <c r="M57" s="1"/>
      <c r="N57" s="1"/>
      <c r="O57" s="1"/>
      <c r="P57" s="1"/>
      <c r="Q57" s="1"/>
    </row>
    <row r="58" spans="1:17" ht="14">
      <c r="A58" s="1"/>
      <c r="B58" s="1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A75" s="1"/>
      <c r="B75" s="1"/>
      <c r="G75" s="9"/>
      <c r="H75" s="10"/>
      <c r="J75" s="1"/>
      <c r="K75" s="1"/>
      <c r="L75" s="1"/>
      <c r="M75" s="1"/>
      <c r="N75" s="1"/>
      <c r="O75" s="1"/>
      <c r="P75" s="1"/>
      <c r="Q75" s="1"/>
    </row>
    <row r="76" spans="1:17" ht="14">
      <c r="A76" s="1"/>
      <c r="B76" s="1"/>
      <c r="G76" s="9"/>
      <c r="H76" s="10"/>
      <c r="J76" s="1"/>
      <c r="K76" s="1"/>
      <c r="L76" s="1"/>
      <c r="M76" s="1"/>
      <c r="N76" s="1"/>
      <c r="O76" s="1"/>
      <c r="P76" s="1"/>
      <c r="Q76" s="1"/>
    </row>
    <row r="77" spans="1:17" ht="14">
      <c r="A77" s="1"/>
      <c r="B77" s="1"/>
      <c r="G77" s="9"/>
      <c r="H77" s="10"/>
      <c r="J77" s="1"/>
      <c r="K77" s="1"/>
      <c r="L77" s="1"/>
      <c r="M77" s="1"/>
      <c r="N77" s="1"/>
      <c r="O77" s="1"/>
      <c r="P77" s="1"/>
      <c r="Q77" s="1"/>
    </row>
    <row r="78" spans="1:17" ht="14">
      <c r="A78" s="1"/>
      <c r="B78" s="1"/>
      <c r="G78" s="9"/>
      <c r="H78" s="10"/>
      <c r="J78" s="1"/>
      <c r="K78" s="1"/>
      <c r="L78" s="1"/>
      <c r="M78" s="1"/>
      <c r="N78" s="1"/>
      <c r="O78" s="1"/>
      <c r="P78" s="1"/>
      <c r="Q78" s="1"/>
    </row>
    <row r="79" spans="1:17" ht="14">
      <c r="A79" s="1"/>
      <c r="B79" s="1"/>
      <c r="G79" s="9"/>
      <c r="H79" s="10"/>
      <c r="J79" s="1"/>
      <c r="K79" s="1"/>
      <c r="L79" s="1"/>
      <c r="M79" s="1"/>
      <c r="N79" s="1"/>
      <c r="O79" s="1"/>
      <c r="P79" s="1"/>
      <c r="Q79" s="1"/>
    </row>
    <row r="80" spans="1:17" ht="14">
      <c r="A80" s="1"/>
      <c r="B80" s="1"/>
      <c r="G80" s="9"/>
      <c r="H80" s="10"/>
      <c r="J80" s="1"/>
      <c r="K80" s="1"/>
      <c r="L80" s="1"/>
      <c r="M80" s="1"/>
      <c r="N80" s="1"/>
      <c r="O80" s="1"/>
      <c r="P80" s="1"/>
      <c r="Q80" s="1"/>
    </row>
    <row r="81" spans="1:17" ht="14">
      <c r="A81" s="1"/>
      <c r="B81" s="1"/>
      <c r="G81" s="9"/>
      <c r="H81" s="10"/>
      <c r="J81" s="1"/>
      <c r="K81" s="1"/>
      <c r="L81" s="1"/>
      <c r="M81" s="1"/>
      <c r="N81" s="1"/>
      <c r="O81" s="1"/>
      <c r="P81" s="1"/>
      <c r="Q81" s="1"/>
    </row>
    <row r="82" spans="1:17" ht="14">
      <c r="A82" s="1"/>
      <c r="B82" s="1"/>
      <c r="G82" s="9"/>
      <c r="H82" s="10"/>
      <c r="J82" s="1"/>
      <c r="K82" s="1"/>
      <c r="L82" s="1"/>
      <c r="M82" s="1"/>
      <c r="N82" s="1"/>
      <c r="O82" s="1"/>
      <c r="P82" s="1"/>
      <c r="Q82" s="1"/>
    </row>
    <row r="83" spans="1:17" ht="14">
      <c r="A83" s="1"/>
      <c r="B83" s="1"/>
      <c r="G83" s="9"/>
      <c r="H83" s="10"/>
      <c r="J83" s="1"/>
      <c r="K83" s="1"/>
      <c r="L83" s="1"/>
      <c r="M83" s="1"/>
      <c r="N83" s="1"/>
      <c r="O83" s="1"/>
      <c r="P83" s="1"/>
      <c r="Q83" s="1"/>
    </row>
    <row r="84" spans="1:17" ht="14">
      <c r="A84" s="1"/>
      <c r="B84" s="1"/>
      <c r="G84" s="9"/>
      <c r="H84" s="10"/>
      <c r="J84" s="1"/>
      <c r="K84" s="1"/>
      <c r="L84" s="1"/>
      <c r="M84" s="1"/>
      <c r="N84" s="1"/>
      <c r="O84" s="1"/>
      <c r="P84" s="1"/>
      <c r="Q84" s="1"/>
    </row>
    <row r="85" spans="1:17" ht="14">
      <c r="A85" s="1"/>
      <c r="B85" s="1"/>
      <c r="G85" s="9"/>
      <c r="H85" s="10"/>
      <c r="J85" s="1"/>
      <c r="K85" s="1"/>
      <c r="L85" s="1"/>
      <c r="M85" s="1"/>
      <c r="N85" s="1"/>
      <c r="O85" s="1"/>
      <c r="P85" s="1"/>
      <c r="Q85" s="1"/>
    </row>
    <row r="86" spans="1:17" ht="14">
      <c r="A86" s="1"/>
      <c r="B86" s="1"/>
      <c r="G86" s="9"/>
      <c r="H86" s="10"/>
      <c r="J86" s="1"/>
      <c r="K86" s="1"/>
      <c r="L86" s="1"/>
      <c r="M86" s="1"/>
      <c r="N86" s="1"/>
      <c r="O86" s="1"/>
      <c r="P86" s="1"/>
      <c r="Q86" s="1"/>
    </row>
    <row r="87" spans="1:17" ht="14">
      <c r="G87" s="9"/>
      <c r="H87" s="10"/>
    </row>
    <row r="88" spans="1:17" ht="14">
      <c r="G88" s="9"/>
      <c r="H88" s="10"/>
    </row>
  </sheetData>
  <mergeCells count="22">
    <mergeCell ref="H14:H15"/>
    <mergeCell ref="E49:G49"/>
    <mergeCell ref="B8:D9"/>
    <mergeCell ref="E8:G8"/>
    <mergeCell ref="E9:G9"/>
    <mergeCell ref="B14:C14"/>
    <mergeCell ref="D14:D15"/>
    <mergeCell ref="E14:E15"/>
    <mergeCell ref="F14:F15"/>
    <mergeCell ref="G14:G15"/>
    <mergeCell ref="B10:D12"/>
    <mergeCell ref="E10:G10"/>
    <mergeCell ref="E12:G12"/>
    <mergeCell ref="E11:G11"/>
    <mergeCell ref="B49:D49"/>
    <mergeCell ref="C2:H2"/>
    <mergeCell ref="C3:H3"/>
    <mergeCell ref="C4:H4"/>
    <mergeCell ref="C5:H5"/>
    <mergeCell ref="B6:D7"/>
    <mergeCell ref="E6:G6"/>
    <mergeCell ref="E7:G7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2"/>
  <sheetViews>
    <sheetView showGridLines="0" workbookViewId="0">
      <selection activeCell="H10" sqref="H10"/>
    </sheetView>
  </sheetViews>
  <sheetFormatPr baseColWidth="10" defaultRowHeight="13" x14ac:dyDescent="0"/>
  <cols>
    <col min="1" max="1" width="13" style="7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82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11" customHeight="1" thickBot="1">
      <c r="C5" s="216"/>
      <c r="D5" s="216"/>
      <c r="E5" s="216"/>
      <c r="F5" s="216"/>
      <c r="G5" s="216"/>
      <c r="H5" s="216"/>
    </row>
    <row r="6" spans="1:17" ht="40" customHeight="1">
      <c r="B6" s="218" t="s">
        <v>109</v>
      </c>
      <c r="C6" s="219"/>
      <c r="D6" s="220"/>
      <c r="E6" s="224" t="s">
        <v>53</v>
      </c>
      <c r="F6" s="225"/>
      <c r="G6" s="225"/>
      <c r="H6" s="78">
        <v>1</v>
      </c>
    </row>
    <row r="7" spans="1:17" ht="40" customHeight="1" thickBot="1">
      <c r="B7" s="221"/>
      <c r="C7" s="222"/>
      <c r="D7" s="223"/>
      <c r="E7" s="226" t="s">
        <v>48</v>
      </c>
      <c r="F7" s="227"/>
      <c r="G7" s="227"/>
      <c r="H7" s="162">
        <v>10</v>
      </c>
    </row>
    <row r="8" spans="1:17" ht="40" customHeight="1">
      <c r="B8" s="218" t="s">
        <v>110</v>
      </c>
      <c r="C8" s="219"/>
      <c r="D8" s="220"/>
      <c r="E8" s="232" t="s">
        <v>99</v>
      </c>
      <c r="F8" s="232"/>
      <c r="G8" s="232"/>
      <c r="H8" s="161" t="s">
        <v>50</v>
      </c>
      <c r="K8" s="50"/>
    </row>
    <row r="9" spans="1:17" ht="40" customHeight="1" thickBot="1">
      <c r="B9" s="221"/>
      <c r="C9" s="222"/>
      <c r="D9" s="223"/>
      <c r="E9" s="233" t="s">
        <v>90</v>
      </c>
      <c r="F9" s="233"/>
      <c r="G9" s="233"/>
      <c r="H9" s="79" t="s">
        <v>50</v>
      </c>
      <c r="K9" s="50"/>
    </row>
    <row r="10" spans="1:17" ht="40" customHeight="1" thickBot="1">
      <c r="A10" s="98"/>
      <c r="B10" s="218" t="s">
        <v>150</v>
      </c>
      <c r="C10" s="219"/>
      <c r="D10" s="220"/>
      <c r="E10" s="238" t="s">
        <v>147</v>
      </c>
      <c r="F10" s="232"/>
      <c r="G10" s="239"/>
      <c r="H10" s="159" t="s">
        <v>79</v>
      </c>
      <c r="K10" s="50"/>
    </row>
    <row r="11" spans="1:17" ht="40" customHeight="1" thickBot="1">
      <c r="A11" s="98"/>
      <c r="B11" s="321"/>
      <c r="C11" s="322"/>
      <c r="D11" s="323"/>
      <c r="E11" s="327" t="s">
        <v>145</v>
      </c>
      <c r="F11" s="328"/>
      <c r="G11" s="329"/>
      <c r="H11" s="160" t="s">
        <v>79</v>
      </c>
      <c r="K11" s="50"/>
    </row>
    <row r="12" spans="1:17" ht="40" customHeight="1" thickBot="1">
      <c r="A12" s="98"/>
      <c r="B12" s="221"/>
      <c r="C12" s="222"/>
      <c r="D12" s="223"/>
      <c r="E12" s="324" t="s">
        <v>148</v>
      </c>
      <c r="F12" s="325"/>
      <c r="G12" s="326"/>
      <c r="H12" s="79" t="s">
        <v>79</v>
      </c>
      <c r="K12" s="50"/>
    </row>
    <row r="13" spans="1:17" ht="9" customHeight="1" thickBot="1">
      <c r="E13" s="20"/>
      <c r="F13" s="20"/>
      <c r="G13" s="20"/>
      <c r="H13" s="21"/>
    </row>
    <row r="14" spans="1:17" ht="22" customHeight="1">
      <c r="A14" s="163"/>
      <c r="B14" s="234" t="s">
        <v>17</v>
      </c>
      <c r="C14" s="235"/>
      <c r="D14" s="330" t="s">
        <v>118</v>
      </c>
      <c r="E14" s="228" t="s">
        <v>8</v>
      </c>
      <c r="F14" s="228" t="s">
        <v>9</v>
      </c>
      <c r="G14" s="334" t="s">
        <v>21</v>
      </c>
      <c r="H14" s="330" t="s">
        <v>15</v>
      </c>
      <c r="J14" s="3"/>
      <c r="K14" s="3"/>
      <c r="L14" s="3"/>
      <c r="M14" s="3"/>
      <c r="N14" s="3"/>
      <c r="O14" s="3"/>
      <c r="P14" s="3"/>
      <c r="Q14" s="3"/>
    </row>
    <row r="15" spans="1:17" ht="22" customHeight="1" thickBot="1">
      <c r="A15" s="163"/>
      <c r="B15" s="76" t="s">
        <v>112</v>
      </c>
      <c r="C15" s="77" t="s">
        <v>113</v>
      </c>
      <c r="D15" s="331"/>
      <c r="E15" s="229"/>
      <c r="F15" s="229"/>
      <c r="G15" s="335"/>
      <c r="H15" s="331"/>
      <c r="J15" s="3"/>
      <c r="K15" s="3"/>
      <c r="L15" s="3"/>
      <c r="M15" s="3"/>
      <c r="N15" s="3"/>
      <c r="O15" s="3"/>
      <c r="P15" s="3"/>
      <c r="Q15" s="3"/>
    </row>
    <row r="16" spans="1:17" ht="15" customHeight="1">
      <c r="A16" s="158"/>
      <c r="B16" s="120">
        <v>1</v>
      </c>
      <c r="C16" s="60"/>
      <c r="D16" s="48" t="s">
        <v>119</v>
      </c>
      <c r="E16" s="28" t="s">
        <v>94</v>
      </c>
      <c r="F16" s="14">
        <v>210</v>
      </c>
      <c r="G16" s="15">
        <f>H$6</f>
        <v>1</v>
      </c>
      <c r="H16" s="16">
        <f>G16*F16</f>
        <v>210</v>
      </c>
      <c r="I16" s="82"/>
      <c r="J16" s="23"/>
      <c r="K16" s="22"/>
      <c r="L16" s="22"/>
      <c r="M16" s="22"/>
      <c r="N16" s="3"/>
      <c r="O16" s="3"/>
      <c r="P16" s="3"/>
      <c r="Q16" s="3"/>
    </row>
    <row r="17" spans="1:17" ht="15" customHeight="1">
      <c r="A17" s="158"/>
      <c r="B17" s="63"/>
      <c r="C17" s="59">
        <v>1</v>
      </c>
      <c r="D17" s="48" t="s">
        <v>120</v>
      </c>
      <c r="E17" s="27" t="s">
        <v>95</v>
      </c>
      <c r="F17" s="72">
        <v>21</v>
      </c>
      <c r="G17" s="57">
        <f>IF(H$8="y",(ROUNDUP(H$7/C17,0)),0)</f>
        <v>10</v>
      </c>
      <c r="H17" s="58">
        <f>G17*F17</f>
        <v>210</v>
      </c>
      <c r="I17" s="82"/>
      <c r="K17" s="22"/>
      <c r="L17" s="22"/>
      <c r="M17" s="22"/>
      <c r="N17" s="3"/>
      <c r="O17" s="3"/>
      <c r="P17" s="3"/>
      <c r="Q17" s="3"/>
    </row>
    <row r="18" spans="1:17" ht="15" customHeight="1">
      <c r="A18" s="158"/>
      <c r="B18" s="121">
        <v>1</v>
      </c>
      <c r="C18" s="69"/>
      <c r="D18" s="65" t="s">
        <v>104</v>
      </c>
      <c r="E18" s="27" t="s">
        <v>47</v>
      </c>
      <c r="F18" s="11">
        <v>26.25</v>
      </c>
      <c r="G18" s="15">
        <f>H$6</f>
        <v>1</v>
      </c>
      <c r="H18" s="18">
        <f>G18*F18</f>
        <v>26.25</v>
      </c>
      <c r="I18" s="82"/>
      <c r="J18" s="23"/>
      <c r="K18" s="22"/>
      <c r="L18" s="22"/>
      <c r="M18" s="22"/>
      <c r="N18" s="3"/>
      <c r="O18" s="3"/>
      <c r="P18" s="3"/>
      <c r="Q18" s="3"/>
    </row>
    <row r="19" spans="1:17" ht="15" customHeight="1">
      <c r="A19" s="158"/>
      <c r="B19" s="62"/>
      <c r="C19" s="122">
        <v>1</v>
      </c>
      <c r="D19" s="36" t="s">
        <v>105</v>
      </c>
      <c r="E19" s="26" t="s">
        <v>34</v>
      </c>
      <c r="F19" s="11">
        <v>15.75</v>
      </c>
      <c r="G19" s="15">
        <f>ROUNDUP(H$7/C19,0)</f>
        <v>10</v>
      </c>
      <c r="H19" s="18">
        <f>IF(G19&gt;29,(G19*10),IF(G19&gt;9,(G19*12),IF(G19&gt;0,(G19*15),0)))</f>
        <v>120</v>
      </c>
      <c r="I19" s="82" t="str">
        <f>IF(G19&gt;9, "QTY DISCOUNT", "no discount")</f>
        <v>QTY DISCOUNT</v>
      </c>
      <c r="J19" s="24"/>
      <c r="K19" s="22"/>
      <c r="L19" s="3"/>
      <c r="M19" s="22"/>
      <c r="N19" s="3"/>
      <c r="O19" s="3"/>
      <c r="P19" s="3"/>
      <c r="Q19" s="3"/>
    </row>
    <row r="20" spans="1:17" ht="15" customHeight="1">
      <c r="A20" s="158"/>
      <c r="B20" s="71">
        <v>1</v>
      </c>
      <c r="C20" s="102"/>
      <c r="D20" s="43" t="s">
        <v>106</v>
      </c>
      <c r="E20" s="68" t="s">
        <v>63</v>
      </c>
      <c r="F20" s="11">
        <v>141.75</v>
      </c>
      <c r="G20" s="57">
        <f>IF(H$9="y",H$6,0)</f>
        <v>1</v>
      </c>
      <c r="H20" s="58">
        <f>G20*F20</f>
        <v>141.75</v>
      </c>
      <c r="I20" s="52"/>
      <c r="K20" s="22"/>
      <c r="L20" s="3"/>
      <c r="M20" s="22"/>
      <c r="N20" s="3"/>
      <c r="O20" s="3"/>
      <c r="P20" s="3"/>
      <c r="Q20" s="3"/>
    </row>
    <row r="21" spans="1:17" ht="15" customHeight="1">
      <c r="A21" s="158"/>
      <c r="B21" s="71">
        <v>1</v>
      </c>
      <c r="C21" s="102"/>
      <c r="D21" s="66" t="s">
        <v>107</v>
      </c>
      <c r="E21" s="73" t="s">
        <v>67</v>
      </c>
      <c r="F21" s="72">
        <v>10</v>
      </c>
      <c r="G21" s="45">
        <f>IF(H$9="y",H$6,0)</f>
        <v>1</v>
      </c>
      <c r="H21" s="83">
        <f>G21*F21</f>
        <v>10</v>
      </c>
      <c r="I21" s="52" t="s">
        <v>101</v>
      </c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158" t="s">
        <v>142</v>
      </c>
      <c r="B22" s="63"/>
      <c r="C22" s="122">
        <v>3</v>
      </c>
      <c r="D22" s="66" t="s">
        <v>85</v>
      </c>
      <c r="E22" s="27" t="s">
        <v>7</v>
      </c>
      <c r="F22" s="11">
        <v>6.75</v>
      </c>
      <c r="G22" s="15">
        <f>IF(H$12="N",(ROUNDUP(H$7/C22,0)),0)</f>
        <v>4</v>
      </c>
      <c r="H22" s="84">
        <f t="shared" ref="H22:H28" si="0">IF(G22&gt;9,(F22*0.9),(F22))*G22</f>
        <v>27</v>
      </c>
      <c r="I22" s="82" t="str">
        <f t="shared" ref="I22:I28" si="1">IF(G22&gt;9, "QTY DISCOUNT", "no discount")</f>
        <v>no discount</v>
      </c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158" t="s">
        <v>142</v>
      </c>
      <c r="B23" s="63"/>
      <c r="C23" s="122">
        <v>3</v>
      </c>
      <c r="D23" s="46" t="s">
        <v>89</v>
      </c>
      <c r="E23" s="27" t="s">
        <v>49</v>
      </c>
      <c r="F23" s="37">
        <v>5.25</v>
      </c>
      <c r="G23" s="15">
        <f>IF(H$12="N",(ROUNDUP(H$7/C23,0)),0)</f>
        <v>4</v>
      </c>
      <c r="H23" s="84">
        <f t="shared" si="0"/>
        <v>21</v>
      </c>
      <c r="I23" s="82" t="str">
        <f t="shared" si="1"/>
        <v>no discount</v>
      </c>
      <c r="J23" s="23"/>
      <c r="K23" s="22"/>
      <c r="L23" s="22"/>
      <c r="M23" s="22"/>
      <c r="N23" s="3"/>
      <c r="O23" s="3"/>
      <c r="P23" s="3"/>
      <c r="Q23" s="3"/>
    </row>
    <row r="24" spans="1:17" ht="15" customHeight="1">
      <c r="A24" s="158"/>
      <c r="B24" s="63"/>
      <c r="C24" s="122">
        <v>2</v>
      </c>
      <c r="D24" s="41" t="s">
        <v>54</v>
      </c>
      <c r="E24" s="27" t="s">
        <v>12</v>
      </c>
      <c r="F24" s="215">
        <v>6.75</v>
      </c>
      <c r="G24" s="15">
        <f t="shared" ref="G24:G27" si="2">ROUNDUP(H$7/C24,0)</f>
        <v>5</v>
      </c>
      <c r="H24" s="85">
        <f t="shared" si="0"/>
        <v>33.75</v>
      </c>
      <c r="I24" s="82" t="str">
        <f t="shared" si="1"/>
        <v>no discount</v>
      </c>
      <c r="J24" s="23"/>
      <c r="K24" s="22"/>
      <c r="L24" s="22"/>
      <c r="M24" s="22"/>
      <c r="N24" s="3"/>
      <c r="O24" s="3"/>
      <c r="P24" s="3"/>
      <c r="Q24" s="3"/>
    </row>
    <row r="25" spans="1:17" ht="15" customHeight="1">
      <c r="A25" s="158"/>
      <c r="B25" s="63"/>
      <c r="C25" s="122">
        <v>4</v>
      </c>
      <c r="D25" s="41" t="s">
        <v>33</v>
      </c>
      <c r="E25" s="27" t="s">
        <v>74</v>
      </c>
      <c r="F25" s="215">
        <v>6.75</v>
      </c>
      <c r="G25" s="15">
        <f t="shared" si="2"/>
        <v>3</v>
      </c>
      <c r="H25" s="85">
        <f t="shared" si="0"/>
        <v>20.25</v>
      </c>
      <c r="I25" s="82" t="str">
        <f t="shared" si="1"/>
        <v>no discount</v>
      </c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158" t="s">
        <v>139</v>
      </c>
      <c r="B26" s="63"/>
      <c r="C26" s="122">
        <v>2</v>
      </c>
      <c r="D26" s="66" t="s">
        <v>14</v>
      </c>
      <c r="E26" s="27" t="s">
        <v>46</v>
      </c>
      <c r="F26" s="215">
        <v>6.75</v>
      </c>
      <c r="G26" s="15">
        <f>IF(H$11="N",(ROUNDUP(H$7/C26,0)),0)</f>
        <v>5</v>
      </c>
      <c r="H26" s="85">
        <f t="shared" si="0"/>
        <v>33.75</v>
      </c>
      <c r="I26" s="82" t="str">
        <f t="shared" si="1"/>
        <v>no discount</v>
      </c>
      <c r="J26" s="23"/>
      <c r="K26" s="22"/>
      <c r="L26" s="22"/>
      <c r="M26" s="22"/>
      <c r="N26" s="3"/>
      <c r="O26" s="3"/>
      <c r="P26" s="3"/>
      <c r="Q26" s="3"/>
    </row>
    <row r="27" spans="1:17" ht="15" customHeight="1">
      <c r="A27" s="158"/>
      <c r="B27" s="63"/>
      <c r="C27" s="122">
        <v>4</v>
      </c>
      <c r="D27" s="66" t="s">
        <v>87</v>
      </c>
      <c r="E27" s="27" t="s">
        <v>75</v>
      </c>
      <c r="F27" s="215">
        <v>6.75</v>
      </c>
      <c r="G27" s="15">
        <f t="shared" si="2"/>
        <v>3</v>
      </c>
      <c r="H27" s="86">
        <f t="shared" si="0"/>
        <v>20.25</v>
      </c>
      <c r="I27" s="82" t="str">
        <f t="shared" si="1"/>
        <v>no discount</v>
      </c>
      <c r="J27" s="23"/>
      <c r="K27" s="22"/>
      <c r="L27" s="22"/>
      <c r="M27" s="22"/>
      <c r="N27" s="3"/>
      <c r="O27" s="3"/>
      <c r="P27" s="3"/>
      <c r="Q27" s="3"/>
    </row>
    <row r="28" spans="1:17" ht="15" customHeight="1">
      <c r="A28" s="155" t="s">
        <v>141</v>
      </c>
      <c r="B28" s="63"/>
      <c r="C28" s="122">
        <v>2</v>
      </c>
      <c r="D28" s="66" t="s">
        <v>86</v>
      </c>
      <c r="E28" s="27" t="s">
        <v>76</v>
      </c>
      <c r="F28" s="215">
        <v>6.75</v>
      </c>
      <c r="G28" s="15">
        <f>IF(H$10="N",(ROUNDUP(H$7/C28,0)),0)</f>
        <v>5</v>
      </c>
      <c r="H28" s="86">
        <f t="shared" si="0"/>
        <v>33.75</v>
      </c>
      <c r="I28" s="82" t="str">
        <f t="shared" si="1"/>
        <v>no discount</v>
      </c>
      <c r="J28" s="23"/>
      <c r="K28" s="22"/>
      <c r="L28" s="22"/>
      <c r="M28" s="22"/>
      <c r="N28" s="3"/>
      <c r="O28" s="3"/>
      <c r="P28" s="3"/>
      <c r="Q28" s="3"/>
    </row>
    <row r="29" spans="1:17" ht="15" customHeight="1">
      <c r="A29" s="158" t="s">
        <v>139</v>
      </c>
      <c r="B29" s="121">
        <v>1</v>
      </c>
      <c r="C29" s="69"/>
      <c r="D29" s="66" t="s">
        <v>96</v>
      </c>
      <c r="E29" s="28" t="s">
        <v>97</v>
      </c>
      <c r="F29" s="14">
        <v>7.5</v>
      </c>
      <c r="G29" s="15">
        <f>IF(H$11="N",H$6,0)</f>
        <v>1</v>
      </c>
      <c r="H29" s="33">
        <f>G29*F29</f>
        <v>7.5</v>
      </c>
      <c r="I29" s="82"/>
      <c r="J29" s="23"/>
      <c r="K29" s="22"/>
      <c r="L29" s="22"/>
      <c r="M29" s="22"/>
      <c r="N29" s="3"/>
      <c r="O29" s="3"/>
      <c r="P29" s="3"/>
      <c r="Q29" s="3"/>
    </row>
    <row r="30" spans="1:17" ht="15" customHeight="1">
      <c r="A30" s="158"/>
      <c r="B30" s="71">
        <v>1</v>
      </c>
      <c r="C30" s="69"/>
      <c r="D30" s="66" t="s">
        <v>0</v>
      </c>
      <c r="E30" s="27" t="s">
        <v>1</v>
      </c>
      <c r="F30" s="11">
        <v>3.25</v>
      </c>
      <c r="G30" s="45">
        <f>IF(H$9="y",H$6,0)</f>
        <v>1</v>
      </c>
      <c r="H30" s="90">
        <f>G30*F30</f>
        <v>3.25</v>
      </c>
      <c r="I30" s="82"/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158"/>
      <c r="B31" s="62"/>
      <c r="C31" s="122">
        <v>1</v>
      </c>
      <c r="D31" s="66" t="s">
        <v>52</v>
      </c>
      <c r="E31" s="27" t="s">
        <v>6</v>
      </c>
      <c r="F31" s="215">
        <v>6.75</v>
      </c>
      <c r="G31" s="15">
        <f t="shared" ref="G31:G42" si="3">ROUNDUP(H$7/C31,0)</f>
        <v>10</v>
      </c>
      <c r="H31" s="86">
        <f>IF(G31&gt;9,(F31*0.9),(F31))*G31</f>
        <v>60.75</v>
      </c>
      <c r="I31" s="82" t="str">
        <f>IF(G31&gt;9, "QTY DISCOUNT", "no discount")</f>
        <v>QTY DISCOUNT</v>
      </c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158"/>
      <c r="B32" s="62"/>
      <c r="C32" s="122">
        <v>2</v>
      </c>
      <c r="D32" s="66" t="s">
        <v>88</v>
      </c>
      <c r="E32" s="28" t="s">
        <v>10</v>
      </c>
      <c r="F32" s="14">
        <v>5.75</v>
      </c>
      <c r="G32" s="15">
        <f t="shared" si="3"/>
        <v>5</v>
      </c>
      <c r="H32" s="16">
        <f>G32*F32</f>
        <v>28.75</v>
      </c>
      <c r="I32" s="82"/>
      <c r="J32" s="23"/>
      <c r="K32" s="22"/>
      <c r="L32" s="22"/>
      <c r="M32" s="22"/>
      <c r="N32" s="3"/>
      <c r="O32" s="3"/>
      <c r="P32" s="3"/>
      <c r="Q32" s="3"/>
    </row>
    <row r="33" spans="1:17" ht="15" customHeight="1">
      <c r="A33" s="158"/>
      <c r="B33" s="62"/>
      <c r="C33" s="122">
        <v>1</v>
      </c>
      <c r="D33" s="66" t="s">
        <v>84</v>
      </c>
      <c r="E33" s="27" t="s">
        <v>35</v>
      </c>
      <c r="F33" s="11">
        <v>18.25</v>
      </c>
      <c r="G33" s="15">
        <f t="shared" si="3"/>
        <v>10</v>
      </c>
      <c r="H33" s="85">
        <f>IF(G33&gt;9,(F33*0.9),(F33))*G33</f>
        <v>164.25</v>
      </c>
      <c r="I33" s="82" t="str">
        <f>IF(G33&gt;9, "QTY DISCOUNT", "no discount")</f>
        <v>QTY DISCOUNT</v>
      </c>
      <c r="J33" s="10"/>
      <c r="K33" s="3"/>
      <c r="L33" s="3"/>
      <c r="M33" s="3"/>
      <c r="N33" s="3"/>
      <c r="O33" s="3"/>
      <c r="P33" s="3"/>
      <c r="Q33" s="3"/>
    </row>
    <row r="34" spans="1:17" ht="15" customHeight="1">
      <c r="A34" s="158" t="s">
        <v>139</v>
      </c>
      <c r="B34" s="62"/>
      <c r="C34" s="122">
        <v>2</v>
      </c>
      <c r="D34" s="66" t="s">
        <v>27</v>
      </c>
      <c r="E34" s="27" t="s">
        <v>28</v>
      </c>
      <c r="F34" s="11">
        <v>23.25</v>
      </c>
      <c r="G34" s="15">
        <f>IF(H$11="N",(ROUNDUP(H$7/C34,0)),0)</f>
        <v>5</v>
      </c>
      <c r="H34" s="16">
        <f>G34*F34</f>
        <v>116.25</v>
      </c>
      <c r="I34" s="82"/>
      <c r="J34" s="10"/>
      <c r="K34" s="3"/>
      <c r="L34" s="3"/>
      <c r="M34" s="3"/>
      <c r="N34" s="3"/>
      <c r="O34" s="3"/>
      <c r="P34" s="3"/>
      <c r="Q34" s="3"/>
    </row>
    <row r="35" spans="1:17" ht="15" customHeight="1">
      <c r="A35" s="164"/>
      <c r="B35" s="63"/>
      <c r="C35" s="122">
        <v>1</v>
      </c>
      <c r="D35" s="66" t="s">
        <v>36</v>
      </c>
      <c r="E35" s="27" t="s">
        <v>40</v>
      </c>
      <c r="F35" s="87">
        <v>6.25</v>
      </c>
      <c r="G35" s="15">
        <f t="shared" si="3"/>
        <v>10</v>
      </c>
      <c r="H35" s="86">
        <f t="shared" ref="H35:H38" si="4">IF(G35&gt;9,(F35*0.9),(F35))*G35</f>
        <v>56.25</v>
      </c>
      <c r="I35" s="82" t="str">
        <f t="shared" ref="I35:I38" si="5">IF(G35&gt;9, "QTY DISCOUNT", "no discount")</f>
        <v>QTY DISCOUNT</v>
      </c>
      <c r="J35" s="23"/>
      <c r="K35" s="22"/>
      <c r="L35" s="22"/>
      <c r="M35" s="22"/>
      <c r="N35" s="3"/>
      <c r="O35" s="3"/>
      <c r="P35" s="3"/>
      <c r="Q35" s="3"/>
    </row>
    <row r="36" spans="1:17" ht="15" customHeight="1">
      <c r="A36" s="158"/>
      <c r="B36" s="63"/>
      <c r="C36" s="122">
        <v>1</v>
      </c>
      <c r="D36" s="66" t="s">
        <v>37</v>
      </c>
      <c r="E36" s="27" t="s">
        <v>41</v>
      </c>
      <c r="F36" s="72">
        <v>5.25</v>
      </c>
      <c r="G36" s="15">
        <f t="shared" si="3"/>
        <v>10</v>
      </c>
      <c r="H36" s="86">
        <f t="shared" si="4"/>
        <v>47.250000000000007</v>
      </c>
      <c r="I36" s="82" t="str">
        <f t="shared" si="5"/>
        <v>QTY DISCOUNT</v>
      </c>
      <c r="J36" s="23"/>
      <c r="K36" s="22"/>
      <c r="L36" s="22"/>
      <c r="M36" s="22"/>
      <c r="N36" s="3"/>
      <c r="O36" s="3"/>
      <c r="P36" s="3"/>
      <c r="Q36" s="3"/>
    </row>
    <row r="37" spans="1:17" ht="15" customHeight="1">
      <c r="A37" s="158" t="s">
        <v>142</v>
      </c>
      <c r="B37" s="63"/>
      <c r="C37" s="122">
        <v>1</v>
      </c>
      <c r="D37" s="66" t="s">
        <v>39</v>
      </c>
      <c r="E37" s="27" t="s">
        <v>43</v>
      </c>
      <c r="F37" s="72">
        <v>4.25</v>
      </c>
      <c r="G37" s="15">
        <f>IF(H$12="N",(ROUNDUP(H$7/C37,0)),0)</f>
        <v>10</v>
      </c>
      <c r="H37" s="85">
        <f t="shared" si="4"/>
        <v>38.25</v>
      </c>
      <c r="I37" s="82" t="str">
        <f t="shared" si="5"/>
        <v>QTY DISCOUNT</v>
      </c>
      <c r="J37" s="23"/>
      <c r="K37" s="22"/>
      <c r="L37" s="22"/>
      <c r="M37" s="22"/>
      <c r="N37" s="3"/>
      <c r="O37" s="3"/>
      <c r="P37" s="3"/>
      <c r="Q37" s="3"/>
    </row>
    <row r="38" spans="1:17" ht="15" customHeight="1">
      <c r="A38" s="158"/>
      <c r="B38" s="63"/>
      <c r="C38" s="122">
        <v>1</v>
      </c>
      <c r="D38" s="66" t="s">
        <v>38</v>
      </c>
      <c r="E38" s="26" t="s">
        <v>42</v>
      </c>
      <c r="F38" s="72">
        <v>4.25</v>
      </c>
      <c r="G38" s="15">
        <f t="shared" si="3"/>
        <v>10</v>
      </c>
      <c r="H38" s="85">
        <f t="shared" si="4"/>
        <v>38.25</v>
      </c>
      <c r="I38" s="82" t="str">
        <f t="shared" si="5"/>
        <v>QTY DISCOUNT</v>
      </c>
      <c r="J38" s="23"/>
      <c r="K38" s="22"/>
      <c r="L38" s="22"/>
      <c r="M38" s="22"/>
      <c r="N38" s="3"/>
      <c r="O38" s="3"/>
      <c r="P38" s="3"/>
      <c r="Q38" s="3"/>
    </row>
    <row r="39" spans="1:17" ht="15" customHeight="1">
      <c r="A39" s="158" t="s">
        <v>139</v>
      </c>
      <c r="B39" s="62"/>
      <c r="C39" s="122">
        <v>1</v>
      </c>
      <c r="D39" s="66" t="s">
        <v>144</v>
      </c>
      <c r="E39" s="28" t="s">
        <v>91</v>
      </c>
      <c r="F39" s="14">
        <v>4.25</v>
      </c>
      <c r="G39" s="15">
        <f>IF(H$11="N",(ROUNDUP(H$7/C39,0)),0)</f>
        <v>10</v>
      </c>
      <c r="H39" s="32">
        <f t="shared" ref="H39:H48" si="6">G39*F39</f>
        <v>42.5</v>
      </c>
      <c r="I39" s="82"/>
      <c r="J39" s="23"/>
      <c r="K39" s="22"/>
      <c r="L39" s="22"/>
      <c r="M39" s="22"/>
      <c r="N39" s="3"/>
      <c r="O39" s="3"/>
      <c r="P39" s="3"/>
      <c r="Q39" s="3"/>
    </row>
    <row r="40" spans="1:17" ht="15" customHeight="1">
      <c r="A40" s="158"/>
      <c r="B40" s="62"/>
      <c r="C40" s="122">
        <v>3</v>
      </c>
      <c r="D40" s="66" t="s">
        <v>124</v>
      </c>
      <c r="E40" s="27" t="s">
        <v>92</v>
      </c>
      <c r="F40" s="11">
        <v>17.25</v>
      </c>
      <c r="G40" s="15">
        <f t="shared" si="3"/>
        <v>4</v>
      </c>
      <c r="H40" s="18">
        <f t="shared" si="6"/>
        <v>69</v>
      </c>
      <c r="I40" s="82"/>
      <c r="J40" s="23"/>
      <c r="K40" s="22"/>
      <c r="L40" s="22"/>
      <c r="M40" s="22"/>
      <c r="N40" s="3"/>
      <c r="O40" s="3"/>
      <c r="P40" s="3"/>
      <c r="Q40" s="3"/>
    </row>
    <row r="41" spans="1:17" ht="15" customHeight="1">
      <c r="A41" s="155" t="s">
        <v>141</v>
      </c>
      <c r="B41" s="62"/>
      <c r="C41" s="122">
        <v>2</v>
      </c>
      <c r="D41" s="66" t="s">
        <v>111</v>
      </c>
      <c r="E41" s="27" t="s">
        <v>58</v>
      </c>
      <c r="F41" s="11">
        <v>15.75</v>
      </c>
      <c r="G41" s="15">
        <f>IF(H$10="N",(ROUNDUP(H$7/C41,0)),0)</f>
        <v>5</v>
      </c>
      <c r="H41" s="33">
        <f t="shared" si="6"/>
        <v>78.75</v>
      </c>
      <c r="I41" s="82"/>
      <c r="J41" s="23"/>
      <c r="K41" s="22"/>
      <c r="L41" s="22"/>
      <c r="M41" s="22"/>
      <c r="N41" s="3"/>
      <c r="O41" s="3"/>
      <c r="P41" s="3"/>
      <c r="Q41" s="3"/>
    </row>
    <row r="42" spans="1:17" ht="15" customHeight="1">
      <c r="A42" s="158"/>
      <c r="B42" s="62"/>
      <c r="C42" s="122">
        <v>1</v>
      </c>
      <c r="D42" s="66" t="s">
        <v>5</v>
      </c>
      <c r="E42" s="28" t="s">
        <v>59</v>
      </c>
      <c r="F42" s="11">
        <v>10.5</v>
      </c>
      <c r="G42" s="15">
        <f t="shared" si="3"/>
        <v>10</v>
      </c>
      <c r="H42" s="33">
        <f t="shared" si="6"/>
        <v>105</v>
      </c>
      <c r="I42" s="82"/>
      <c r="J42" s="23"/>
      <c r="K42" s="22"/>
      <c r="L42" s="22"/>
      <c r="M42" s="22"/>
      <c r="N42" s="3"/>
      <c r="O42" s="3"/>
      <c r="P42" s="3"/>
      <c r="Q42" s="3"/>
    </row>
    <row r="43" spans="1:17" ht="15" customHeight="1">
      <c r="A43" s="155" t="s">
        <v>141</v>
      </c>
      <c r="B43" s="62"/>
      <c r="C43" s="122">
        <v>4</v>
      </c>
      <c r="D43" s="66" t="s">
        <v>32</v>
      </c>
      <c r="E43" s="28" t="s">
        <v>62</v>
      </c>
      <c r="F43" s="14">
        <v>5.25</v>
      </c>
      <c r="G43" s="15">
        <f>IF(H$10="N",(ROUNDUP(H$7/C43,0)),0)</f>
        <v>3</v>
      </c>
      <c r="H43" s="33">
        <f t="shared" si="6"/>
        <v>15.75</v>
      </c>
      <c r="I43" s="82"/>
      <c r="J43" s="3"/>
      <c r="K43" s="3"/>
      <c r="L43" s="3"/>
      <c r="M43" s="3"/>
      <c r="N43" s="3"/>
      <c r="O43" s="3"/>
      <c r="P43" s="3"/>
      <c r="Q43" s="3"/>
    </row>
    <row r="44" spans="1:17" ht="15" customHeight="1">
      <c r="A44" s="158"/>
      <c r="B44" s="71">
        <v>1</v>
      </c>
      <c r="C44" s="102"/>
      <c r="D44" s="66" t="s">
        <v>78</v>
      </c>
      <c r="E44" s="28" t="s">
        <v>60</v>
      </c>
      <c r="F44" s="11">
        <v>31.5</v>
      </c>
      <c r="G44" s="45">
        <f>IF(H$9="y",H$6,0)</f>
        <v>1</v>
      </c>
      <c r="H44" s="90">
        <f t="shared" si="6"/>
        <v>31.5</v>
      </c>
      <c r="I44" s="82"/>
      <c r="J44" s="23"/>
      <c r="K44" s="22"/>
      <c r="L44" s="22"/>
      <c r="M44" s="22"/>
      <c r="N44" s="3"/>
      <c r="O44" s="3"/>
      <c r="P44" s="3"/>
      <c r="Q44" s="3"/>
    </row>
    <row r="45" spans="1:17" ht="15" customHeight="1">
      <c r="A45" s="155" t="s">
        <v>141</v>
      </c>
      <c r="B45" s="62"/>
      <c r="C45" s="122">
        <v>3</v>
      </c>
      <c r="D45" s="66" t="s">
        <v>4</v>
      </c>
      <c r="E45" s="28" t="s">
        <v>61</v>
      </c>
      <c r="F45" s="88">
        <v>26.25</v>
      </c>
      <c r="G45" s="15">
        <f>IF(H$10="N",(ROUNDUP(H$7/C45,0)),0)</f>
        <v>4</v>
      </c>
      <c r="H45" s="89">
        <f t="shared" si="6"/>
        <v>105</v>
      </c>
      <c r="I45" s="82"/>
      <c r="J45" s="23"/>
      <c r="K45" s="22"/>
      <c r="L45" s="22"/>
      <c r="M45" s="22"/>
      <c r="N45" s="3"/>
      <c r="O45" s="3"/>
      <c r="P45" s="3"/>
      <c r="Q45" s="3"/>
    </row>
    <row r="46" spans="1:17" ht="15" customHeight="1">
      <c r="A46" s="158"/>
      <c r="B46" s="62"/>
      <c r="C46" s="122">
        <v>2</v>
      </c>
      <c r="D46" s="66" t="s">
        <v>26</v>
      </c>
      <c r="E46" s="28" t="s">
        <v>64</v>
      </c>
      <c r="F46" s="11">
        <v>5.25</v>
      </c>
      <c r="G46" s="15">
        <f t="shared" ref="G46:G48" si="7">ROUNDUP(H$7/C46,0)</f>
        <v>5</v>
      </c>
      <c r="H46" s="85">
        <f t="shared" si="6"/>
        <v>26.25</v>
      </c>
      <c r="I46" s="82"/>
      <c r="J46" s="10"/>
      <c r="K46" s="3"/>
      <c r="L46" s="3"/>
      <c r="M46" s="3"/>
      <c r="N46" s="3"/>
      <c r="O46" s="3"/>
      <c r="P46" s="3"/>
      <c r="Q46" s="3"/>
    </row>
    <row r="47" spans="1:17" ht="15" customHeight="1">
      <c r="A47" s="158" t="s">
        <v>139</v>
      </c>
      <c r="B47" s="62"/>
      <c r="C47" s="122">
        <v>2</v>
      </c>
      <c r="D47" s="66" t="s">
        <v>25</v>
      </c>
      <c r="E47" s="28" t="s">
        <v>65</v>
      </c>
      <c r="F47" s="14">
        <v>4.25</v>
      </c>
      <c r="G47" s="15">
        <f>IF(H$11="N",(ROUNDUP(H$7/C47,0)),0)</f>
        <v>5</v>
      </c>
      <c r="H47" s="35">
        <f t="shared" si="6"/>
        <v>21.25</v>
      </c>
      <c r="I47" s="82"/>
      <c r="J47" s="10"/>
      <c r="K47" s="3"/>
      <c r="L47" s="3"/>
      <c r="M47" s="3"/>
      <c r="N47" s="3"/>
      <c r="O47" s="3"/>
      <c r="P47" s="3"/>
      <c r="Q47" s="3"/>
    </row>
    <row r="48" spans="1:17" ht="15" customHeight="1">
      <c r="A48" s="158"/>
      <c r="B48" s="62"/>
      <c r="C48" s="122">
        <v>1</v>
      </c>
      <c r="D48" s="66" t="s">
        <v>44</v>
      </c>
      <c r="E48" s="27" t="s">
        <v>56</v>
      </c>
      <c r="F48" s="11">
        <v>3.25</v>
      </c>
      <c r="G48" s="15">
        <f t="shared" si="7"/>
        <v>10</v>
      </c>
      <c r="H48" s="16">
        <f t="shared" si="6"/>
        <v>32.5</v>
      </c>
      <c r="I48" s="82"/>
      <c r="J48" s="23"/>
      <c r="K48" s="22"/>
      <c r="L48" s="22"/>
      <c r="M48" s="22"/>
      <c r="N48" s="3"/>
      <c r="O48" s="3"/>
      <c r="P48" s="3"/>
      <c r="Q48" s="3"/>
    </row>
    <row r="49" spans="1:17" ht="15" customHeight="1">
      <c r="A49" s="155" t="s">
        <v>141</v>
      </c>
      <c r="B49" s="62"/>
      <c r="C49" s="122">
        <v>1</v>
      </c>
      <c r="D49" s="66" t="s">
        <v>98</v>
      </c>
      <c r="E49" s="27" t="s">
        <v>77</v>
      </c>
      <c r="F49" s="11">
        <v>4.25</v>
      </c>
      <c r="G49" s="15">
        <f>IF(H$10="N",(ROUNDUP(H$7/C49,0)),0)</f>
        <v>10</v>
      </c>
      <c r="H49" s="86">
        <f>IF(G49&gt;9,(F49*0.9),(F49))*G49</f>
        <v>38.25</v>
      </c>
      <c r="I49" s="82" t="str">
        <f>IF(G49&gt;9, "QTY DISCOUNT", "no discount")</f>
        <v>QTY DISCOUNT</v>
      </c>
      <c r="J49" s="23"/>
      <c r="K49" s="22"/>
      <c r="L49" s="22"/>
      <c r="M49" s="22"/>
      <c r="N49" s="3"/>
      <c r="O49" s="3"/>
      <c r="P49" s="3"/>
      <c r="Q49" s="3"/>
    </row>
    <row r="50" spans="1:17" ht="15" customHeight="1">
      <c r="A50" s="155" t="s">
        <v>141</v>
      </c>
      <c r="B50" s="62"/>
      <c r="C50" s="122">
        <v>2</v>
      </c>
      <c r="D50" s="66" t="s">
        <v>13</v>
      </c>
      <c r="E50" s="28" t="s">
        <v>11</v>
      </c>
      <c r="F50" s="25">
        <v>23</v>
      </c>
      <c r="G50" s="15">
        <f>IF(H$10="N",(ROUNDUP(H$7/C50,0)),0)</f>
        <v>5</v>
      </c>
      <c r="H50" s="33">
        <f>G50*F50</f>
        <v>115</v>
      </c>
      <c r="I50" s="82"/>
      <c r="J50" s="10"/>
      <c r="K50" s="3"/>
      <c r="L50" s="3"/>
      <c r="M50" s="3"/>
      <c r="N50" s="3"/>
      <c r="O50" s="3"/>
      <c r="P50" s="3"/>
      <c r="Q50" s="3"/>
    </row>
    <row r="51" spans="1:17" ht="15" customHeight="1">
      <c r="A51" s="155" t="s">
        <v>142</v>
      </c>
      <c r="B51" s="62"/>
      <c r="C51" s="122">
        <v>2</v>
      </c>
      <c r="D51" s="66" t="s">
        <v>45</v>
      </c>
      <c r="E51" s="27" t="s">
        <v>57</v>
      </c>
      <c r="F51" s="11">
        <v>7.25</v>
      </c>
      <c r="G51" s="15">
        <f>IF(H$12="N",(ROUNDUP(H$7/C51,0)),0)</f>
        <v>5</v>
      </c>
      <c r="H51" s="33">
        <f>G51*F51</f>
        <v>36.25</v>
      </c>
      <c r="I51" s="82"/>
      <c r="J51" s="10"/>
      <c r="K51" s="3"/>
      <c r="L51" s="3"/>
      <c r="M51" s="3"/>
      <c r="N51" s="3"/>
      <c r="O51" s="3"/>
      <c r="P51" s="3"/>
      <c r="Q51" s="3"/>
    </row>
    <row r="52" spans="1:17" ht="15" customHeight="1" thickBot="1">
      <c r="A52" s="155" t="s">
        <v>141</v>
      </c>
      <c r="B52" s="64"/>
      <c r="C52" s="123">
        <v>2</v>
      </c>
      <c r="D52" s="67" t="s">
        <v>2</v>
      </c>
      <c r="E52" s="29" t="s">
        <v>3</v>
      </c>
      <c r="F52" s="13">
        <v>7.5</v>
      </c>
      <c r="G52" s="38">
        <f>IF(H$10="N",(ROUNDUP(H$7/C52,0)),0)</f>
        <v>5</v>
      </c>
      <c r="H52" s="40">
        <f>G52*F52</f>
        <v>37.5</v>
      </c>
      <c r="I52" s="82"/>
      <c r="J52" s="10"/>
      <c r="K52" s="3"/>
      <c r="L52" s="3"/>
      <c r="M52" s="3"/>
      <c r="N52" s="3"/>
      <c r="O52" s="3"/>
      <c r="P52" s="3"/>
      <c r="Q52" s="3"/>
    </row>
    <row r="53" spans="1:17" ht="28" customHeight="1" thickBot="1">
      <c r="A53" s="5"/>
      <c r="B53" s="242" t="s">
        <v>154</v>
      </c>
      <c r="C53" s="242"/>
      <c r="D53" s="243"/>
      <c r="E53" s="332" t="s">
        <v>73</v>
      </c>
      <c r="F53" s="333"/>
      <c r="G53" s="333"/>
      <c r="H53" s="49">
        <f>SUM(H16:H52)</f>
        <v>2223</v>
      </c>
      <c r="I53" s="2"/>
      <c r="J53" s="2"/>
      <c r="K53" s="1"/>
      <c r="L53" s="1"/>
      <c r="M53" s="1"/>
      <c r="N53" s="1"/>
      <c r="O53" s="1"/>
      <c r="P53" s="1"/>
      <c r="Q53" s="1"/>
    </row>
    <row r="54" spans="1:17" s="8" customFormat="1" ht="38" customHeight="1">
      <c r="A54" s="31"/>
      <c r="B54" s="151"/>
      <c r="C54" s="119"/>
      <c r="D54" s="119"/>
      <c r="E54" s="119"/>
      <c r="F54" s="119"/>
      <c r="G54" s="119"/>
      <c r="H54" s="119"/>
      <c r="I54" s="39"/>
      <c r="J54" s="31"/>
      <c r="K54" s="31"/>
      <c r="L54" s="31"/>
      <c r="M54" s="31"/>
      <c r="N54" s="31"/>
      <c r="O54" s="31"/>
      <c r="P54" s="31"/>
      <c r="Q54" s="31"/>
    </row>
    <row r="55" spans="1:17" ht="37" customHeight="1">
      <c r="A55" s="1"/>
      <c r="B55" s="1"/>
      <c r="J55" s="1"/>
      <c r="K55" s="1"/>
      <c r="L55" s="1"/>
      <c r="M55" s="1"/>
      <c r="N55" s="1"/>
      <c r="O55" s="1"/>
      <c r="P55" s="1"/>
      <c r="Q55" s="1"/>
    </row>
    <row r="56" spans="1:17" ht="14">
      <c r="A56" s="1"/>
      <c r="B56" s="1"/>
      <c r="C56" s="118"/>
      <c r="D56" s="118"/>
      <c r="E56" s="118"/>
      <c r="F56" s="118"/>
      <c r="G56" s="118"/>
      <c r="H56" s="118"/>
      <c r="J56" s="1"/>
      <c r="K56" s="1"/>
      <c r="L56" s="1"/>
      <c r="M56" s="1"/>
      <c r="N56" s="1"/>
      <c r="O56" s="1"/>
      <c r="P56" s="1"/>
      <c r="Q56" s="1"/>
    </row>
    <row r="57" spans="1:17" ht="14">
      <c r="A57" s="1"/>
      <c r="B57" s="1"/>
      <c r="C57" s="5"/>
      <c r="D57" s="4"/>
      <c r="E57" s="5"/>
      <c r="F57" s="19"/>
      <c r="G57" s="9"/>
      <c r="H57" s="10"/>
      <c r="J57" s="1"/>
      <c r="K57" s="1"/>
      <c r="L57" s="1"/>
      <c r="M57" s="1"/>
      <c r="N57" s="1"/>
      <c r="O57" s="1"/>
      <c r="P57" s="1"/>
      <c r="Q57" s="1"/>
    </row>
    <row r="58" spans="1:17" ht="14">
      <c r="A58" s="1"/>
      <c r="B58" s="1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A75" s="1"/>
      <c r="B75" s="1"/>
      <c r="G75" s="9"/>
      <c r="H75" s="10"/>
      <c r="J75" s="1"/>
      <c r="K75" s="1"/>
      <c r="L75" s="1"/>
      <c r="M75" s="1"/>
      <c r="N75" s="1"/>
      <c r="O75" s="1"/>
      <c r="P75" s="1"/>
      <c r="Q75" s="1"/>
    </row>
    <row r="76" spans="1:17" ht="14">
      <c r="A76" s="1"/>
      <c r="B76" s="1"/>
      <c r="G76" s="9"/>
      <c r="H76" s="10"/>
      <c r="J76" s="1"/>
      <c r="K76" s="1"/>
      <c r="L76" s="1"/>
      <c r="M76" s="1"/>
      <c r="N76" s="1"/>
      <c r="O76" s="1"/>
      <c r="P76" s="1"/>
      <c r="Q76" s="1"/>
    </row>
    <row r="77" spans="1:17" ht="14">
      <c r="A77" s="1"/>
      <c r="B77" s="1"/>
      <c r="G77" s="9"/>
      <c r="H77" s="10"/>
      <c r="J77" s="1"/>
      <c r="K77" s="1"/>
      <c r="L77" s="1"/>
      <c r="M77" s="1"/>
      <c r="N77" s="1"/>
      <c r="O77" s="1"/>
      <c r="P77" s="1"/>
      <c r="Q77" s="1"/>
    </row>
    <row r="78" spans="1:17" ht="14">
      <c r="A78" s="1"/>
      <c r="B78" s="1"/>
      <c r="G78" s="9"/>
      <c r="H78" s="10"/>
      <c r="J78" s="1"/>
      <c r="K78" s="1"/>
      <c r="L78" s="1"/>
      <c r="M78" s="1"/>
      <c r="N78" s="1"/>
      <c r="O78" s="1"/>
      <c r="P78" s="1"/>
      <c r="Q78" s="1"/>
    </row>
    <row r="79" spans="1:17" ht="14">
      <c r="A79" s="1"/>
      <c r="B79" s="1"/>
      <c r="G79" s="9"/>
      <c r="H79" s="10"/>
      <c r="J79" s="1"/>
      <c r="K79" s="1"/>
      <c r="L79" s="1"/>
      <c r="M79" s="1"/>
      <c r="N79" s="1"/>
      <c r="O79" s="1"/>
      <c r="P79" s="1"/>
      <c r="Q79" s="1"/>
    </row>
    <row r="80" spans="1:17" ht="14">
      <c r="A80" s="1"/>
      <c r="B80" s="1"/>
      <c r="G80" s="9"/>
      <c r="H80" s="10"/>
      <c r="J80" s="1"/>
      <c r="K80" s="1"/>
      <c r="L80" s="1"/>
      <c r="M80" s="1"/>
      <c r="N80" s="1"/>
      <c r="O80" s="1"/>
      <c r="P80" s="1"/>
      <c r="Q80" s="1"/>
    </row>
    <row r="81" spans="1:17" ht="14">
      <c r="A81" s="1"/>
      <c r="B81" s="1"/>
      <c r="G81" s="9"/>
      <c r="H81" s="10"/>
      <c r="J81" s="1"/>
      <c r="K81" s="1"/>
      <c r="L81" s="1"/>
      <c r="M81" s="1"/>
      <c r="N81" s="1"/>
      <c r="O81" s="1"/>
      <c r="P81" s="1"/>
      <c r="Q81" s="1"/>
    </row>
    <row r="82" spans="1:17" ht="14">
      <c r="A82" s="1"/>
      <c r="B82" s="1"/>
      <c r="G82" s="9"/>
      <c r="H82" s="10"/>
      <c r="J82" s="1"/>
      <c r="K82" s="1"/>
      <c r="L82" s="1"/>
      <c r="M82" s="1"/>
      <c r="N82" s="1"/>
      <c r="O82" s="1"/>
      <c r="P82" s="1"/>
      <c r="Q82" s="1"/>
    </row>
    <row r="83" spans="1:17" ht="14">
      <c r="A83" s="1"/>
      <c r="B83" s="1"/>
      <c r="G83" s="9"/>
      <c r="H83" s="10"/>
      <c r="J83" s="1"/>
      <c r="K83" s="1"/>
      <c r="L83" s="1"/>
      <c r="M83" s="1"/>
      <c r="N83" s="1"/>
      <c r="O83" s="1"/>
      <c r="P83" s="1"/>
      <c r="Q83" s="1"/>
    </row>
    <row r="84" spans="1:17" ht="14">
      <c r="A84" s="1"/>
      <c r="B84" s="1"/>
      <c r="G84" s="9"/>
      <c r="H84" s="10"/>
      <c r="J84" s="1"/>
      <c r="K84" s="1"/>
      <c r="L84" s="1"/>
      <c r="M84" s="1"/>
      <c r="N84" s="1"/>
      <c r="O84" s="1"/>
      <c r="P84" s="1"/>
      <c r="Q84" s="1"/>
    </row>
    <row r="85" spans="1:17" ht="14">
      <c r="A85" s="1"/>
      <c r="B85" s="1"/>
      <c r="G85" s="9"/>
      <c r="H85" s="10"/>
      <c r="J85" s="1"/>
      <c r="K85" s="1"/>
      <c r="L85" s="1"/>
      <c r="M85" s="1"/>
      <c r="N85" s="1"/>
      <c r="O85" s="1"/>
      <c r="P85" s="1"/>
      <c r="Q85" s="1"/>
    </row>
    <row r="86" spans="1:17" ht="14">
      <c r="A86" s="1"/>
      <c r="B86" s="1"/>
      <c r="G86" s="9"/>
      <c r="H86" s="10"/>
      <c r="J86" s="1"/>
      <c r="K86" s="1"/>
      <c r="L86" s="1"/>
      <c r="M86" s="1"/>
      <c r="N86" s="1"/>
      <c r="O86" s="1"/>
      <c r="P86" s="1"/>
      <c r="Q86" s="1"/>
    </row>
    <row r="87" spans="1:17" ht="14">
      <c r="A87" s="1"/>
      <c r="B87" s="1"/>
      <c r="G87" s="9"/>
      <c r="H87" s="10"/>
      <c r="J87" s="1"/>
      <c r="K87" s="1"/>
      <c r="L87" s="1"/>
      <c r="M87" s="1"/>
      <c r="N87" s="1"/>
      <c r="O87" s="1"/>
      <c r="P87" s="1"/>
      <c r="Q87" s="1"/>
    </row>
    <row r="88" spans="1:17" ht="14">
      <c r="A88" s="1"/>
      <c r="B88" s="1"/>
      <c r="G88" s="9"/>
      <c r="H88" s="10"/>
      <c r="J88" s="1"/>
      <c r="K88" s="1"/>
      <c r="L88" s="1"/>
      <c r="M88" s="1"/>
      <c r="N88" s="1"/>
      <c r="O88" s="1"/>
      <c r="P88" s="1"/>
      <c r="Q88" s="1"/>
    </row>
    <row r="89" spans="1:17" ht="14">
      <c r="A89" s="1"/>
      <c r="B89" s="1"/>
      <c r="G89" s="9"/>
      <c r="H89" s="10"/>
      <c r="J89" s="1"/>
      <c r="K89" s="1"/>
      <c r="L89" s="1"/>
      <c r="M89" s="1"/>
      <c r="N89" s="1"/>
      <c r="O89" s="1"/>
      <c r="P89" s="1"/>
      <c r="Q89" s="1"/>
    </row>
    <row r="90" spans="1:17" ht="14">
      <c r="A90" s="1"/>
      <c r="B90" s="1"/>
      <c r="G90" s="9"/>
      <c r="H90" s="10"/>
      <c r="J90" s="1"/>
      <c r="K90" s="1"/>
      <c r="L90" s="1"/>
      <c r="M90" s="1"/>
      <c r="N90" s="1"/>
      <c r="O90" s="1"/>
      <c r="P90" s="1"/>
      <c r="Q90" s="1"/>
    </row>
    <row r="91" spans="1:17" ht="14">
      <c r="G91" s="9"/>
      <c r="H91" s="10"/>
    </row>
    <row r="92" spans="1:17" ht="14">
      <c r="G92" s="9"/>
      <c r="H92" s="10"/>
    </row>
  </sheetData>
  <mergeCells count="22">
    <mergeCell ref="H14:H15"/>
    <mergeCell ref="E53:G53"/>
    <mergeCell ref="B8:D9"/>
    <mergeCell ref="E8:G8"/>
    <mergeCell ref="E9:G9"/>
    <mergeCell ref="B14:C14"/>
    <mergeCell ref="D14:D15"/>
    <mergeCell ref="E14:E15"/>
    <mergeCell ref="F14:F15"/>
    <mergeCell ref="G14:G15"/>
    <mergeCell ref="B10:D12"/>
    <mergeCell ref="E10:G10"/>
    <mergeCell ref="E11:G11"/>
    <mergeCell ref="E12:G12"/>
    <mergeCell ref="B53:D53"/>
    <mergeCell ref="C2:H2"/>
    <mergeCell ref="C3:H3"/>
    <mergeCell ref="C4:H4"/>
    <mergeCell ref="C5:H5"/>
    <mergeCell ref="B6:D7"/>
    <mergeCell ref="E6:G6"/>
    <mergeCell ref="E7:G7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5"/>
  <sheetViews>
    <sheetView showGridLines="0" topLeftCell="A8" workbookViewId="0">
      <selection activeCell="H10" sqref="H10"/>
    </sheetView>
  </sheetViews>
  <sheetFormatPr baseColWidth="10" defaultRowHeight="13" x14ac:dyDescent="0"/>
  <cols>
    <col min="1" max="1" width="13.1640625" style="7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151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88" customHeight="1" thickBot="1">
      <c r="C5" s="216"/>
      <c r="D5" s="216"/>
      <c r="E5" s="216"/>
      <c r="F5" s="216"/>
      <c r="G5" s="216"/>
      <c r="H5" s="216"/>
    </row>
    <row r="6" spans="1:17" ht="40" customHeight="1">
      <c r="B6" s="218" t="s">
        <v>109</v>
      </c>
      <c r="C6" s="219"/>
      <c r="D6" s="220"/>
      <c r="E6" s="224" t="s">
        <v>53</v>
      </c>
      <c r="F6" s="225"/>
      <c r="G6" s="225"/>
      <c r="H6" s="78">
        <v>1</v>
      </c>
    </row>
    <row r="7" spans="1:17" ht="40" customHeight="1" thickBot="1">
      <c r="B7" s="221"/>
      <c r="C7" s="222"/>
      <c r="D7" s="223"/>
      <c r="E7" s="226" t="s">
        <v>48</v>
      </c>
      <c r="F7" s="227"/>
      <c r="G7" s="227"/>
      <c r="H7" s="162">
        <v>10</v>
      </c>
    </row>
    <row r="8" spans="1:17" ht="40" customHeight="1">
      <c r="B8" s="218" t="s">
        <v>110</v>
      </c>
      <c r="C8" s="219"/>
      <c r="D8" s="220"/>
      <c r="E8" s="232" t="s">
        <v>99</v>
      </c>
      <c r="F8" s="232"/>
      <c r="G8" s="232"/>
      <c r="H8" s="161" t="s">
        <v>50</v>
      </c>
      <c r="K8" s="50"/>
    </row>
    <row r="9" spans="1:17" ht="40" customHeight="1" thickBot="1">
      <c r="B9" s="221"/>
      <c r="C9" s="222"/>
      <c r="D9" s="223"/>
      <c r="E9" s="233" t="s">
        <v>90</v>
      </c>
      <c r="F9" s="233"/>
      <c r="G9" s="233"/>
      <c r="H9" s="79" t="s">
        <v>50</v>
      </c>
      <c r="K9" s="50"/>
    </row>
    <row r="10" spans="1:17" ht="40" customHeight="1" thickBot="1">
      <c r="A10" s="98"/>
      <c r="B10" s="218" t="s">
        <v>150</v>
      </c>
      <c r="C10" s="219"/>
      <c r="D10" s="220"/>
      <c r="E10" s="238" t="s">
        <v>147</v>
      </c>
      <c r="F10" s="232"/>
      <c r="G10" s="239"/>
      <c r="H10" s="159" t="s">
        <v>79</v>
      </c>
      <c r="K10" s="50"/>
    </row>
    <row r="11" spans="1:17" ht="40" customHeight="1" thickBot="1">
      <c r="A11" s="98"/>
      <c r="B11" s="321"/>
      <c r="C11" s="322"/>
      <c r="D11" s="323"/>
      <c r="E11" s="327" t="s">
        <v>146</v>
      </c>
      <c r="F11" s="328"/>
      <c r="G11" s="329"/>
      <c r="H11" s="160" t="s">
        <v>79</v>
      </c>
      <c r="K11" s="50"/>
    </row>
    <row r="12" spans="1:17" ht="40" customHeight="1" thickBot="1">
      <c r="A12" s="98"/>
      <c r="B12" s="221"/>
      <c r="C12" s="222"/>
      <c r="D12" s="223"/>
      <c r="E12" s="324" t="s">
        <v>148</v>
      </c>
      <c r="F12" s="325"/>
      <c r="G12" s="326"/>
      <c r="H12" s="79" t="s">
        <v>79</v>
      </c>
      <c r="K12" s="50"/>
    </row>
    <row r="13" spans="1:17" ht="9" customHeight="1" thickBot="1">
      <c r="E13" s="20"/>
      <c r="F13" s="20"/>
      <c r="G13" s="20"/>
      <c r="H13" s="21"/>
    </row>
    <row r="14" spans="1:17" ht="22" customHeight="1">
      <c r="A14" s="163"/>
      <c r="B14" s="234" t="s">
        <v>17</v>
      </c>
      <c r="C14" s="235"/>
      <c r="D14" s="336" t="s">
        <v>125</v>
      </c>
      <c r="E14" s="228" t="s">
        <v>8</v>
      </c>
      <c r="F14" s="228" t="s">
        <v>9</v>
      </c>
      <c r="G14" s="340" t="s">
        <v>21</v>
      </c>
      <c r="H14" s="336" t="s">
        <v>15</v>
      </c>
      <c r="J14" s="3"/>
      <c r="K14" s="3"/>
      <c r="L14" s="3"/>
      <c r="M14" s="3"/>
      <c r="N14" s="3"/>
      <c r="O14" s="3"/>
      <c r="P14" s="3"/>
      <c r="Q14" s="3"/>
    </row>
    <row r="15" spans="1:17" ht="22" customHeight="1" thickBot="1">
      <c r="A15" s="163"/>
      <c r="B15" s="76" t="s">
        <v>112</v>
      </c>
      <c r="C15" s="77" t="s">
        <v>113</v>
      </c>
      <c r="D15" s="337"/>
      <c r="E15" s="229"/>
      <c r="F15" s="229"/>
      <c r="G15" s="341"/>
      <c r="H15" s="337"/>
      <c r="J15" s="3"/>
      <c r="K15" s="3"/>
      <c r="L15" s="3"/>
      <c r="M15" s="3"/>
      <c r="N15" s="3"/>
      <c r="O15" s="3"/>
      <c r="P15" s="3"/>
      <c r="Q15" s="3"/>
    </row>
    <row r="16" spans="1:17" ht="15" customHeight="1">
      <c r="A16" s="158"/>
      <c r="B16" s="133">
        <v>1</v>
      </c>
      <c r="C16" s="60"/>
      <c r="D16" s="48" t="s">
        <v>126</v>
      </c>
      <c r="E16" s="91" t="s">
        <v>68</v>
      </c>
      <c r="F16" s="105">
        <v>210</v>
      </c>
      <c r="G16" s="15">
        <f>H$6</f>
        <v>1</v>
      </c>
      <c r="H16" s="16">
        <f>G16*F16</f>
        <v>210</v>
      </c>
      <c r="I16" s="82"/>
      <c r="J16" s="23"/>
      <c r="K16" s="22"/>
      <c r="L16" s="22"/>
      <c r="M16" s="22"/>
      <c r="N16" s="3"/>
      <c r="O16" s="3"/>
      <c r="P16" s="3"/>
      <c r="Q16" s="3"/>
    </row>
    <row r="17" spans="1:17" ht="15" customHeight="1">
      <c r="A17" s="158"/>
      <c r="B17" s="62"/>
      <c r="C17" s="59">
        <v>1</v>
      </c>
      <c r="D17" s="48" t="s">
        <v>127</v>
      </c>
      <c r="E17" s="73" t="s">
        <v>69</v>
      </c>
      <c r="F17" s="72">
        <v>21</v>
      </c>
      <c r="G17" s="57">
        <f>IF(H$8="y",(ROUNDUP(H$7/C17,0)),0)</f>
        <v>10</v>
      </c>
      <c r="H17" s="58">
        <f>G17*F17</f>
        <v>210</v>
      </c>
      <c r="I17" s="82"/>
      <c r="K17" s="22"/>
      <c r="L17" s="22"/>
      <c r="M17" s="22"/>
      <c r="N17" s="3"/>
      <c r="O17" s="3"/>
      <c r="P17" s="3"/>
      <c r="Q17" s="3"/>
    </row>
    <row r="18" spans="1:17" ht="15" customHeight="1">
      <c r="A18" s="158"/>
      <c r="B18" s="134">
        <v>1</v>
      </c>
      <c r="C18" s="69"/>
      <c r="D18" s="65" t="s">
        <v>104</v>
      </c>
      <c r="E18" s="27" t="s">
        <v>47</v>
      </c>
      <c r="F18" s="11">
        <v>26.25</v>
      </c>
      <c r="G18" s="15">
        <f>H$6</f>
        <v>1</v>
      </c>
      <c r="H18" s="18">
        <f>G18*F18</f>
        <v>26.25</v>
      </c>
      <c r="I18" s="82"/>
      <c r="J18" s="23"/>
      <c r="K18" s="22"/>
      <c r="L18" s="22"/>
      <c r="M18" s="22"/>
      <c r="N18" s="3"/>
      <c r="O18" s="3"/>
      <c r="P18" s="3"/>
      <c r="Q18" s="3"/>
    </row>
    <row r="19" spans="1:17" ht="15" customHeight="1">
      <c r="A19" s="158"/>
      <c r="B19" s="62"/>
      <c r="C19" s="135">
        <v>1</v>
      </c>
      <c r="D19" s="36" t="s">
        <v>105</v>
      </c>
      <c r="E19" s="26" t="s">
        <v>34</v>
      </c>
      <c r="F19" s="11">
        <v>15.75</v>
      </c>
      <c r="G19" s="15">
        <f>ROUNDUP(H$7/C19,0)</f>
        <v>10</v>
      </c>
      <c r="H19" s="18">
        <f>IF(G19&gt;29,(G19*10),IF(G19&gt;9,(G19*12),IF(G19&gt;0,(G19*15),0)))</f>
        <v>120</v>
      </c>
      <c r="I19" s="82" t="str">
        <f>IF(G19&gt;9, "QTY DISCOUNT", "no discount")</f>
        <v>QTY DISCOUNT</v>
      </c>
      <c r="J19" s="24"/>
      <c r="K19" s="22"/>
      <c r="L19" s="3"/>
      <c r="M19" s="22"/>
      <c r="N19" s="3"/>
      <c r="O19" s="3"/>
      <c r="P19" s="3"/>
      <c r="Q19" s="3"/>
    </row>
    <row r="20" spans="1:17" ht="15" customHeight="1">
      <c r="A20" s="158"/>
      <c r="B20" s="71">
        <v>1</v>
      </c>
      <c r="C20" s="69"/>
      <c r="D20" s="66" t="s">
        <v>107</v>
      </c>
      <c r="E20" s="73" t="s">
        <v>67</v>
      </c>
      <c r="F20" s="72">
        <v>10</v>
      </c>
      <c r="G20" s="45">
        <f>IF(H$9="y",H$6,0)</f>
        <v>1</v>
      </c>
      <c r="H20" s="83">
        <f>G20*F20</f>
        <v>10</v>
      </c>
      <c r="I20" s="52" t="s">
        <v>101</v>
      </c>
      <c r="J20" s="23"/>
      <c r="K20" s="22"/>
      <c r="L20" s="22"/>
      <c r="M20" s="22"/>
      <c r="N20" s="3"/>
      <c r="O20" s="3"/>
      <c r="P20" s="3"/>
      <c r="Q20" s="3"/>
    </row>
    <row r="21" spans="1:17" ht="15" customHeight="1">
      <c r="A21" s="158"/>
      <c r="B21" s="63"/>
      <c r="C21" s="135">
        <v>3</v>
      </c>
      <c r="D21" s="66" t="s">
        <v>85</v>
      </c>
      <c r="E21" s="27" t="s">
        <v>7</v>
      </c>
      <c r="F21" s="11">
        <v>6.75</v>
      </c>
      <c r="G21" s="15">
        <f t="shared" ref="G21:G26" si="0">ROUNDUP(H$7/C21,0)</f>
        <v>4</v>
      </c>
      <c r="H21" s="84">
        <f t="shared" ref="H21:H27" si="1">IF(G21&gt;9,(F21*0.9),(F21))*G21</f>
        <v>27</v>
      </c>
      <c r="I21" s="82" t="str">
        <f t="shared" ref="I21:I27" si="2">IF(G21&gt;9, "QTY DISCOUNT", "no discount")</f>
        <v>no discount</v>
      </c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158"/>
      <c r="B22" s="63"/>
      <c r="C22" s="135">
        <v>3</v>
      </c>
      <c r="D22" s="46" t="s">
        <v>89</v>
      </c>
      <c r="E22" s="27" t="s">
        <v>49</v>
      </c>
      <c r="F22" s="37">
        <v>5.25</v>
      </c>
      <c r="G22" s="15">
        <f t="shared" si="0"/>
        <v>4</v>
      </c>
      <c r="H22" s="84">
        <f t="shared" si="1"/>
        <v>21</v>
      </c>
      <c r="I22" s="82" t="str">
        <f t="shared" si="2"/>
        <v>no discount</v>
      </c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155" t="s">
        <v>140</v>
      </c>
      <c r="B23" s="63"/>
      <c r="C23" s="135">
        <v>2</v>
      </c>
      <c r="D23" s="41" t="s">
        <v>54</v>
      </c>
      <c r="E23" s="27" t="s">
        <v>12</v>
      </c>
      <c r="F23" s="11">
        <v>6.75</v>
      </c>
      <c r="G23" s="15">
        <f>IF(H$11="N",(ROUNDUP(H$7/C23,0)),0)</f>
        <v>5</v>
      </c>
      <c r="H23" s="85">
        <f t="shared" si="1"/>
        <v>33.75</v>
      </c>
      <c r="I23" s="82" t="str">
        <f t="shared" si="2"/>
        <v>no discount</v>
      </c>
      <c r="J23" s="23"/>
      <c r="K23" s="22"/>
      <c r="L23" s="22"/>
      <c r="M23" s="22"/>
      <c r="N23" s="3"/>
      <c r="O23" s="3"/>
      <c r="P23" s="3"/>
      <c r="Q23" s="3"/>
    </row>
    <row r="24" spans="1:17" ht="15" customHeight="1">
      <c r="A24" s="158"/>
      <c r="B24" s="63"/>
      <c r="C24" s="135">
        <v>4</v>
      </c>
      <c r="D24" s="41" t="s">
        <v>33</v>
      </c>
      <c r="E24" s="27" t="s">
        <v>74</v>
      </c>
      <c r="F24" s="11">
        <v>6.75</v>
      </c>
      <c r="G24" s="15">
        <f t="shared" si="0"/>
        <v>3</v>
      </c>
      <c r="H24" s="85">
        <f t="shared" si="1"/>
        <v>20.25</v>
      </c>
      <c r="I24" s="82" t="str">
        <f t="shared" si="2"/>
        <v>no discount</v>
      </c>
      <c r="J24" s="23"/>
      <c r="K24" s="22"/>
      <c r="L24" s="22"/>
      <c r="M24" s="22"/>
      <c r="N24" s="3"/>
      <c r="O24" s="3"/>
      <c r="P24" s="3"/>
      <c r="Q24" s="3"/>
    </row>
    <row r="25" spans="1:17" ht="15" customHeight="1">
      <c r="A25" s="158" t="s">
        <v>139</v>
      </c>
      <c r="B25" s="63"/>
      <c r="C25" s="135">
        <v>2</v>
      </c>
      <c r="D25" s="66" t="s">
        <v>14</v>
      </c>
      <c r="E25" s="27" t="s">
        <v>46</v>
      </c>
      <c r="F25" s="11">
        <v>6.5</v>
      </c>
      <c r="G25" s="15">
        <f>IF(H$11="N",(ROUNDUP(H$7/C25,0)),0)</f>
        <v>5</v>
      </c>
      <c r="H25" s="85">
        <f t="shared" si="1"/>
        <v>32.5</v>
      </c>
      <c r="I25" s="82" t="str">
        <f t="shared" si="2"/>
        <v>no discount</v>
      </c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158"/>
      <c r="B26" s="63"/>
      <c r="C26" s="135">
        <v>4</v>
      </c>
      <c r="D26" s="66" t="s">
        <v>87</v>
      </c>
      <c r="E26" s="27" t="s">
        <v>75</v>
      </c>
      <c r="F26" s="11">
        <v>6.75</v>
      </c>
      <c r="G26" s="15">
        <f t="shared" si="0"/>
        <v>3</v>
      </c>
      <c r="H26" s="86">
        <f t="shared" si="1"/>
        <v>20.25</v>
      </c>
      <c r="I26" s="82" t="str">
        <f t="shared" si="2"/>
        <v>no discount</v>
      </c>
      <c r="J26" s="23"/>
      <c r="K26" s="22"/>
      <c r="L26" s="22"/>
      <c r="M26" s="22"/>
      <c r="N26" s="3"/>
      <c r="O26" s="3"/>
      <c r="P26" s="3"/>
      <c r="Q26" s="3"/>
    </row>
    <row r="27" spans="1:17" ht="15" customHeight="1">
      <c r="A27" s="155" t="s">
        <v>142</v>
      </c>
      <c r="B27" s="63"/>
      <c r="C27" s="135">
        <v>2</v>
      </c>
      <c r="D27" s="66" t="s">
        <v>86</v>
      </c>
      <c r="E27" s="27" t="s">
        <v>76</v>
      </c>
      <c r="F27" s="11">
        <v>6.75</v>
      </c>
      <c r="G27" s="15">
        <f>IF(H$12="N",(ROUNDUP(H$7/C27,0)),0)</f>
        <v>5</v>
      </c>
      <c r="H27" s="86">
        <f t="shared" si="1"/>
        <v>33.75</v>
      </c>
      <c r="I27" s="82" t="str">
        <f t="shared" si="2"/>
        <v>no discount</v>
      </c>
      <c r="J27" s="23"/>
      <c r="K27" s="22"/>
      <c r="L27" s="22"/>
      <c r="M27" s="22"/>
      <c r="N27" s="3"/>
      <c r="O27" s="3"/>
      <c r="P27" s="3"/>
      <c r="Q27" s="3"/>
    </row>
    <row r="28" spans="1:17" ht="15" customHeight="1">
      <c r="A28" s="155" t="s">
        <v>142</v>
      </c>
      <c r="B28" s="62"/>
      <c r="C28" s="135">
        <v>2</v>
      </c>
      <c r="D28" s="66" t="s">
        <v>84</v>
      </c>
      <c r="E28" s="27" t="s">
        <v>35</v>
      </c>
      <c r="F28" s="11">
        <v>18.25</v>
      </c>
      <c r="G28" s="15">
        <f>IF(H$12="N",(ROUNDUP(H$7/C28,0)),0)</f>
        <v>5</v>
      </c>
      <c r="H28" s="85">
        <f>IF(G28&gt;9,(F28*0.9),(F28))*G28</f>
        <v>91.25</v>
      </c>
      <c r="I28" s="82" t="str">
        <f>IF(G28&gt;9, "QTY DISCOUNT", "no discount")</f>
        <v>no discount</v>
      </c>
      <c r="J28" s="10"/>
      <c r="K28" s="3"/>
      <c r="L28" s="3"/>
      <c r="M28" s="3"/>
      <c r="N28" s="3"/>
      <c r="O28" s="3"/>
      <c r="P28" s="3"/>
      <c r="Q28" s="3"/>
    </row>
    <row r="29" spans="1:17" ht="15" customHeight="1">
      <c r="A29" s="158"/>
      <c r="B29" s="63"/>
      <c r="C29" s="135">
        <v>1</v>
      </c>
      <c r="D29" s="66" t="s">
        <v>36</v>
      </c>
      <c r="E29" s="27" t="s">
        <v>40</v>
      </c>
      <c r="F29" s="87">
        <v>6.25</v>
      </c>
      <c r="G29" s="15">
        <f t="shared" ref="G29:G35" si="3">ROUNDUP(H$7/C29,0)</f>
        <v>10</v>
      </c>
      <c r="H29" s="86">
        <f t="shared" ref="H29:H32" si="4">IF(G29&gt;9,(F29*0.9),(F29))*G29</f>
        <v>56.25</v>
      </c>
      <c r="I29" s="82" t="str">
        <f t="shared" ref="I29:I32" si="5">IF(G29&gt;9, "QTY DISCOUNT", "no discount")</f>
        <v>QTY DISCOUNT</v>
      </c>
      <c r="J29" s="23"/>
      <c r="K29" s="22"/>
      <c r="L29" s="22"/>
      <c r="M29" s="22"/>
      <c r="N29" s="3"/>
      <c r="O29" s="3"/>
      <c r="P29" s="3"/>
      <c r="Q29" s="3"/>
    </row>
    <row r="30" spans="1:17" ht="15" customHeight="1">
      <c r="A30" s="158"/>
      <c r="B30" s="63"/>
      <c r="C30" s="135">
        <v>1</v>
      </c>
      <c r="D30" s="66" t="s">
        <v>37</v>
      </c>
      <c r="E30" s="27" t="s">
        <v>41</v>
      </c>
      <c r="F30" s="72">
        <v>4.25</v>
      </c>
      <c r="G30" s="15">
        <f t="shared" si="3"/>
        <v>10</v>
      </c>
      <c r="H30" s="86">
        <f t="shared" si="4"/>
        <v>38.25</v>
      </c>
      <c r="I30" s="82" t="str">
        <f t="shared" si="5"/>
        <v>QTY DISCOUNT</v>
      </c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158"/>
      <c r="B31" s="63"/>
      <c r="C31" s="135">
        <v>1</v>
      </c>
      <c r="D31" s="66" t="s">
        <v>39</v>
      </c>
      <c r="E31" s="27" t="s">
        <v>43</v>
      </c>
      <c r="F31" s="72">
        <v>4.25</v>
      </c>
      <c r="G31" s="15">
        <f t="shared" si="3"/>
        <v>10</v>
      </c>
      <c r="H31" s="85">
        <f t="shared" si="4"/>
        <v>38.25</v>
      </c>
      <c r="I31" s="82" t="str">
        <f t="shared" si="5"/>
        <v>QTY DISCOUNT</v>
      </c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155" t="s">
        <v>140</v>
      </c>
      <c r="B32" s="63"/>
      <c r="C32" s="135">
        <v>1</v>
      </c>
      <c r="D32" s="66" t="s">
        <v>38</v>
      </c>
      <c r="E32" s="26" t="s">
        <v>42</v>
      </c>
      <c r="F32" s="72">
        <v>5.25</v>
      </c>
      <c r="G32" s="15">
        <f>IF(H$11="N",(ROUNDUP(H$7/C32,0)),0)</f>
        <v>10</v>
      </c>
      <c r="H32" s="85">
        <f t="shared" si="4"/>
        <v>47.250000000000007</v>
      </c>
      <c r="I32" s="82" t="str">
        <f t="shared" si="5"/>
        <v>QTY DISCOUNT</v>
      </c>
      <c r="J32" s="23"/>
      <c r="K32" s="22"/>
      <c r="L32" s="22"/>
      <c r="M32" s="22"/>
      <c r="N32" s="3"/>
      <c r="O32" s="3"/>
      <c r="P32" s="3"/>
      <c r="Q32" s="3"/>
    </row>
    <row r="33" spans="1:17" ht="15" customHeight="1">
      <c r="A33" s="158"/>
      <c r="B33" s="62"/>
      <c r="C33" s="135">
        <v>1</v>
      </c>
      <c r="D33" s="66" t="s">
        <v>52</v>
      </c>
      <c r="E33" s="27" t="s">
        <v>6</v>
      </c>
      <c r="F33" s="11">
        <v>6</v>
      </c>
      <c r="G33" s="15">
        <f t="shared" ref="G33" si="6">ROUNDUP(H$7/C33,0)</f>
        <v>10</v>
      </c>
      <c r="H33" s="86">
        <f>IF(G33&gt;9,(F33*0.9),(F33))*G33</f>
        <v>54</v>
      </c>
      <c r="I33" s="82" t="str">
        <f>IF(G33&gt;9, "QTY DISCOUNT", "no discount")</f>
        <v>QTY DISCOUNT</v>
      </c>
      <c r="J33" s="23"/>
      <c r="K33" s="22"/>
      <c r="L33" s="22"/>
      <c r="M33" s="22"/>
      <c r="N33" s="3"/>
      <c r="O33" s="3"/>
      <c r="P33" s="3"/>
      <c r="Q33" s="3"/>
    </row>
    <row r="34" spans="1:17" ht="15" customHeight="1">
      <c r="A34" s="158"/>
      <c r="B34" s="62"/>
      <c r="C34" s="135">
        <v>10</v>
      </c>
      <c r="D34" s="66" t="s">
        <v>124</v>
      </c>
      <c r="E34" s="27" t="s">
        <v>92</v>
      </c>
      <c r="F34" s="11">
        <v>17.25</v>
      </c>
      <c r="G34" s="15">
        <f t="shared" si="3"/>
        <v>1</v>
      </c>
      <c r="H34" s="18">
        <f t="shared" ref="H34:H42" si="7">G34*F34</f>
        <v>17.25</v>
      </c>
      <c r="I34" s="82"/>
      <c r="J34" s="23"/>
      <c r="K34" s="22"/>
      <c r="L34" s="22"/>
      <c r="M34" s="22"/>
      <c r="N34" s="3"/>
      <c r="O34" s="3"/>
      <c r="P34" s="3"/>
      <c r="Q34" s="3"/>
    </row>
    <row r="35" spans="1:17" ht="15" customHeight="1">
      <c r="A35" s="158"/>
      <c r="B35" s="62"/>
      <c r="C35" s="135">
        <v>1</v>
      </c>
      <c r="D35" s="66" t="s">
        <v>5</v>
      </c>
      <c r="E35" s="28" t="s">
        <v>59</v>
      </c>
      <c r="F35" s="11">
        <v>10.5</v>
      </c>
      <c r="G35" s="15">
        <f t="shared" si="3"/>
        <v>10</v>
      </c>
      <c r="H35" s="33">
        <f t="shared" si="7"/>
        <v>105</v>
      </c>
      <c r="I35" s="82"/>
      <c r="J35" s="23"/>
      <c r="K35" s="22"/>
      <c r="L35" s="22"/>
      <c r="M35" s="22"/>
      <c r="N35" s="3"/>
      <c r="O35" s="3"/>
      <c r="P35" s="3"/>
      <c r="Q35" s="3"/>
    </row>
    <row r="36" spans="1:17" ht="15" customHeight="1">
      <c r="A36" s="155" t="s">
        <v>141</v>
      </c>
      <c r="B36" s="62"/>
      <c r="C36" s="135">
        <v>4</v>
      </c>
      <c r="D36" s="66" t="s">
        <v>32</v>
      </c>
      <c r="E36" s="28" t="s">
        <v>62</v>
      </c>
      <c r="F36" s="14">
        <v>5.25</v>
      </c>
      <c r="G36" s="15">
        <f>IF(H$10="N",(ROUNDUP(H$7/C36,0)),0)</f>
        <v>3</v>
      </c>
      <c r="H36" s="33">
        <f t="shared" si="7"/>
        <v>15.75</v>
      </c>
      <c r="I36" s="82"/>
      <c r="J36" s="3"/>
      <c r="K36" s="3"/>
      <c r="L36" s="3"/>
      <c r="M36" s="3"/>
      <c r="N36" s="3"/>
      <c r="O36" s="3"/>
      <c r="P36" s="3"/>
      <c r="Q36" s="3"/>
    </row>
    <row r="37" spans="1:17" ht="15" customHeight="1">
      <c r="A37" s="155" t="s">
        <v>140</v>
      </c>
      <c r="B37" s="62"/>
      <c r="C37" s="135">
        <v>4</v>
      </c>
      <c r="D37" s="66" t="s">
        <v>26</v>
      </c>
      <c r="E37" s="28" t="s">
        <v>64</v>
      </c>
      <c r="F37" s="11">
        <v>5.25</v>
      </c>
      <c r="G37" s="15">
        <f>IF(H$11="N",(ROUNDUP(H$7/C37,0)),0)</f>
        <v>3</v>
      </c>
      <c r="H37" s="85">
        <f t="shared" si="7"/>
        <v>15.75</v>
      </c>
      <c r="I37" s="82"/>
      <c r="J37" s="10"/>
      <c r="K37" s="3"/>
      <c r="L37" s="3"/>
      <c r="M37" s="3"/>
      <c r="N37" s="3"/>
      <c r="O37" s="3"/>
      <c r="P37" s="3"/>
      <c r="Q37" s="3"/>
    </row>
    <row r="38" spans="1:17" ht="15" customHeight="1">
      <c r="A38" s="158" t="s">
        <v>139</v>
      </c>
      <c r="B38" s="62"/>
      <c r="C38" s="135">
        <v>2</v>
      </c>
      <c r="D38" s="66" t="s">
        <v>25</v>
      </c>
      <c r="E38" s="28" t="s">
        <v>65</v>
      </c>
      <c r="F38" s="14">
        <v>3.5</v>
      </c>
      <c r="G38" s="15">
        <f>IF(H$11="N",(ROUNDUP(H$7/C38,0)),0)</f>
        <v>5</v>
      </c>
      <c r="H38" s="35">
        <f t="shared" si="7"/>
        <v>17.5</v>
      </c>
      <c r="I38" s="82"/>
      <c r="J38" s="10"/>
      <c r="K38" s="3"/>
      <c r="L38" s="3"/>
      <c r="M38" s="3"/>
      <c r="N38" s="3"/>
      <c r="O38" s="3"/>
      <c r="P38" s="3"/>
      <c r="Q38" s="3"/>
    </row>
    <row r="39" spans="1:17" ht="15" customHeight="1">
      <c r="A39" s="158"/>
      <c r="B39" s="134">
        <v>1</v>
      </c>
      <c r="C39" s="69"/>
      <c r="D39" s="66" t="s">
        <v>13</v>
      </c>
      <c r="E39" s="28" t="s">
        <v>11</v>
      </c>
      <c r="F39" s="11">
        <v>23</v>
      </c>
      <c r="G39" s="15">
        <f>H$6</f>
        <v>1</v>
      </c>
      <c r="H39" s="85">
        <f t="shared" si="7"/>
        <v>23</v>
      </c>
      <c r="I39" s="82"/>
      <c r="J39" s="10"/>
      <c r="K39" s="3"/>
      <c r="L39" s="3"/>
      <c r="M39" s="3"/>
      <c r="N39" s="3"/>
      <c r="O39" s="3"/>
      <c r="P39" s="3"/>
      <c r="Q39" s="3"/>
    </row>
    <row r="40" spans="1:17" ht="15" customHeight="1">
      <c r="A40" s="158" t="s">
        <v>139</v>
      </c>
      <c r="B40" s="62"/>
      <c r="C40" s="135">
        <v>2</v>
      </c>
      <c r="D40" s="66" t="s">
        <v>27</v>
      </c>
      <c r="E40" s="27" t="s">
        <v>28</v>
      </c>
      <c r="F40" s="11">
        <v>20</v>
      </c>
      <c r="G40" s="15">
        <f>IF(H$11="N",(ROUNDUP(H$7/C40,0)),0)</f>
        <v>5</v>
      </c>
      <c r="H40" s="16">
        <f>G40*F40</f>
        <v>100</v>
      </c>
      <c r="I40" s="82"/>
      <c r="J40" s="10"/>
      <c r="K40" s="3"/>
      <c r="L40" s="3"/>
      <c r="M40" s="3"/>
      <c r="N40" s="3"/>
      <c r="O40" s="3"/>
      <c r="P40" s="3"/>
      <c r="Q40" s="3"/>
    </row>
    <row r="41" spans="1:17" ht="15" customHeight="1">
      <c r="A41" s="158"/>
      <c r="B41" s="62"/>
      <c r="C41" s="135">
        <v>1</v>
      </c>
      <c r="D41" s="66" t="s">
        <v>44</v>
      </c>
      <c r="E41" s="27" t="s">
        <v>56</v>
      </c>
      <c r="F41" s="11">
        <v>3.25</v>
      </c>
      <c r="G41" s="15">
        <f t="shared" ref="G41" si="8">ROUNDUP(H$7/C41,0)</f>
        <v>10</v>
      </c>
      <c r="H41" s="16">
        <f t="shared" si="7"/>
        <v>32.5</v>
      </c>
      <c r="I41" s="82"/>
      <c r="J41" s="23"/>
      <c r="K41" s="22"/>
      <c r="L41" s="22"/>
      <c r="M41" s="22"/>
      <c r="N41" s="3"/>
      <c r="O41" s="3"/>
      <c r="P41" s="3"/>
      <c r="Q41" s="3"/>
    </row>
    <row r="42" spans="1:17" ht="15" customHeight="1">
      <c r="A42" s="155" t="s">
        <v>141</v>
      </c>
      <c r="B42" s="62"/>
      <c r="C42" s="135">
        <v>4</v>
      </c>
      <c r="D42" s="66" t="s">
        <v>4</v>
      </c>
      <c r="E42" s="28" t="s">
        <v>61</v>
      </c>
      <c r="F42" s="88">
        <v>25</v>
      </c>
      <c r="G42" s="15">
        <f>IF(H$10="N",(ROUNDUP(H$7/C42,0)),0)</f>
        <v>3</v>
      </c>
      <c r="H42" s="89">
        <f t="shared" si="7"/>
        <v>75</v>
      </c>
      <c r="I42" s="82"/>
      <c r="J42" s="23"/>
      <c r="K42" s="22"/>
      <c r="L42" s="22"/>
      <c r="M42" s="22"/>
      <c r="N42" s="3"/>
      <c r="O42" s="3"/>
      <c r="P42" s="3"/>
      <c r="Q42" s="3"/>
    </row>
    <row r="43" spans="1:17" ht="15" customHeight="1">
      <c r="A43" s="155" t="s">
        <v>140</v>
      </c>
      <c r="B43" s="62"/>
      <c r="C43" s="135">
        <v>1</v>
      </c>
      <c r="D43" s="66" t="s">
        <v>98</v>
      </c>
      <c r="E43" s="27" t="s">
        <v>77</v>
      </c>
      <c r="F43" s="11">
        <v>4.25</v>
      </c>
      <c r="G43" s="15">
        <f>IF(H$11="N",(ROUNDUP(H$7/C43,0)),0)</f>
        <v>10</v>
      </c>
      <c r="H43" s="86">
        <f>IF(G43&gt;9,(F43*0.9),(F43))*G43</f>
        <v>38.25</v>
      </c>
      <c r="I43" s="82" t="str">
        <f>IF(G43&gt;9, "QTY DISCOUNT", "no discount")</f>
        <v>QTY DISCOUNT</v>
      </c>
      <c r="J43" s="23"/>
      <c r="K43" s="22"/>
      <c r="L43" s="22"/>
      <c r="M43" s="22"/>
      <c r="N43" s="3"/>
      <c r="O43" s="3"/>
      <c r="P43" s="3"/>
      <c r="Q43" s="3"/>
    </row>
    <row r="44" spans="1:17" ht="15" customHeight="1">
      <c r="A44" s="158"/>
      <c r="B44" s="129"/>
      <c r="C44" s="138">
        <v>6</v>
      </c>
      <c r="D44" s="131" t="s">
        <v>29</v>
      </c>
      <c r="E44" s="30" t="s">
        <v>23</v>
      </c>
      <c r="F44" s="132">
        <v>5.25</v>
      </c>
      <c r="G44" s="15">
        <f>ROUNDUP(H$7/C44,0)</f>
        <v>2</v>
      </c>
      <c r="H44" s="33">
        <f>G44*F44</f>
        <v>10.5</v>
      </c>
      <c r="I44" s="82"/>
      <c r="J44" s="10"/>
      <c r="K44" s="3"/>
      <c r="L44" s="3"/>
      <c r="M44" s="3"/>
      <c r="N44" s="3"/>
      <c r="O44" s="3"/>
      <c r="P44" s="3"/>
      <c r="Q44" s="3"/>
    </row>
    <row r="45" spans="1:17" ht="15" customHeight="1" thickBot="1">
      <c r="A45" s="155" t="s">
        <v>142</v>
      </c>
      <c r="B45" s="64"/>
      <c r="C45" s="137">
        <v>2</v>
      </c>
      <c r="D45" s="67" t="s">
        <v>45</v>
      </c>
      <c r="E45" s="29" t="s">
        <v>57</v>
      </c>
      <c r="F45" s="13">
        <v>7.25</v>
      </c>
      <c r="G45" s="38">
        <f>IF(H$12="N",(ROUNDUP(H$7/C45,0)),0)</f>
        <v>5</v>
      </c>
      <c r="H45" s="136">
        <f>G45*F45</f>
        <v>36.25</v>
      </c>
      <c r="I45" s="82"/>
      <c r="J45" s="10"/>
      <c r="K45" s="3"/>
      <c r="L45" s="3"/>
      <c r="M45" s="3"/>
      <c r="N45" s="3"/>
      <c r="O45" s="3"/>
      <c r="P45" s="3"/>
      <c r="Q45" s="3"/>
    </row>
    <row r="46" spans="1:17" ht="28" customHeight="1" thickBot="1">
      <c r="A46" s="5"/>
      <c r="B46" s="242" t="s">
        <v>154</v>
      </c>
      <c r="C46" s="242"/>
      <c r="D46" s="243"/>
      <c r="E46" s="338" t="s">
        <v>73</v>
      </c>
      <c r="F46" s="339"/>
      <c r="G46" s="339"/>
      <c r="H46" s="139">
        <f>SUM(H16:H45)</f>
        <v>1576.75</v>
      </c>
      <c r="I46" s="2"/>
      <c r="J46" s="2"/>
      <c r="K46" s="1"/>
      <c r="L46" s="1"/>
      <c r="M46" s="1"/>
      <c r="N46" s="1"/>
      <c r="O46" s="1"/>
      <c r="P46" s="1"/>
      <c r="Q46" s="1"/>
    </row>
    <row r="47" spans="1:17" s="8" customFormat="1" ht="38" customHeight="1">
      <c r="A47" s="31"/>
      <c r="B47" s="151"/>
      <c r="C47" s="119"/>
      <c r="D47" s="119"/>
      <c r="E47" s="119"/>
      <c r="F47" s="119"/>
      <c r="G47" s="119"/>
      <c r="H47" s="119"/>
      <c r="I47" s="39"/>
      <c r="J47" s="31"/>
      <c r="K47" s="31"/>
      <c r="L47" s="31"/>
      <c r="M47" s="31"/>
      <c r="N47" s="31"/>
      <c r="O47" s="31"/>
      <c r="P47" s="31"/>
      <c r="Q47" s="31"/>
    </row>
    <row r="48" spans="1:17" ht="37" customHeight="1">
      <c r="A48" s="1"/>
      <c r="B48" s="1"/>
      <c r="J48" s="1"/>
      <c r="K48" s="1"/>
      <c r="L48" s="1"/>
      <c r="M48" s="1"/>
      <c r="N48" s="1"/>
      <c r="O48" s="1"/>
      <c r="P48" s="1"/>
      <c r="Q48" s="1"/>
    </row>
    <row r="49" spans="1:17" ht="14">
      <c r="A49" s="1"/>
      <c r="B49" s="1"/>
      <c r="C49" s="118"/>
      <c r="D49" s="118"/>
      <c r="E49" s="118"/>
      <c r="F49" s="118"/>
      <c r="G49" s="118"/>
      <c r="H49" s="118"/>
      <c r="J49" s="1"/>
      <c r="K49" s="1"/>
      <c r="L49" s="1"/>
      <c r="M49" s="1"/>
      <c r="N49" s="1"/>
      <c r="O49" s="1"/>
      <c r="P49" s="1"/>
      <c r="Q49" s="1"/>
    </row>
    <row r="50" spans="1:17" ht="14">
      <c r="A50" s="1"/>
      <c r="B50" s="1"/>
      <c r="C50" s="5"/>
      <c r="D50" s="4"/>
      <c r="E50" s="5"/>
      <c r="F50" s="19"/>
      <c r="G50" s="9"/>
      <c r="H50" s="10"/>
      <c r="J50" s="1"/>
      <c r="K50" s="1"/>
      <c r="L50" s="1"/>
      <c r="M50" s="1"/>
      <c r="N50" s="1"/>
      <c r="O50" s="1"/>
      <c r="P50" s="1"/>
      <c r="Q50" s="1"/>
    </row>
    <row r="51" spans="1:17" ht="14">
      <c r="A51" s="1"/>
      <c r="B51" s="1"/>
      <c r="G51" s="9"/>
      <c r="H51" s="10"/>
      <c r="J51" s="1"/>
      <c r="K51" s="1"/>
      <c r="L51" s="1"/>
      <c r="M51" s="1"/>
      <c r="N51" s="1"/>
      <c r="O51" s="1"/>
      <c r="P51" s="1"/>
      <c r="Q51" s="1"/>
    </row>
    <row r="52" spans="1:17" ht="14">
      <c r="A52" s="1"/>
      <c r="B52" s="1"/>
      <c r="G52" s="9"/>
      <c r="H52" s="10"/>
      <c r="J52" s="1"/>
      <c r="K52" s="1"/>
      <c r="L52" s="1"/>
      <c r="M52" s="1"/>
      <c r="N52" s="1"/>
      <c r="O52" s="1"/>
      <c r="P52" s="1"/>
      <c r="Q52" s="1"/>
    </row>
    <row r="53" spans="1:17" ht="14">
      <c r="A53" s="1"/>
      <c r="B53" s="1"/>
      <c r="G53" s="9"/>
      <c r="H53" s="10"/>
      <c r="J53" s="1"/>
      <c r="K53" s="1"/>
      <c r="L53" s="1"/>
      <c r="M53" s="1"/>
      <c r="N53" s="1"/>
      <c r="O53" s="1"/>
      <c r="P53" s="1"/>
      <c r="Q53" s="1"/>
    </row>
    <row r="54" spans="1:17" ht="14">
      <c r="A54" s="1"/>
      <c r="B54" s="1"/>
      <c r="G54" s="9"/>
      <c r="H54" s="10"/>
      <c r="J54" s="1"/>
      <c r="K54" s="1"/>
      <c r="L54" s="1"/>
      <c r="M54" s="1"/>
      <c r="N54" s="1"/>
      <c r="O54" s="1"/>
      <c r="P54" s="1"/>
      <c r="Q54" s="1"/>
    </row>
    <row r="55" spans="1:17" ht="14">
      <c r="A55" s="1"/>
      <c r="B55" s="1"/>
      <c r="G55" s="9"/>
      <c r="H55" s="10"/>
      <c r="J55" s="1"/>
      <c r="K55" s="1"/>
      <c r="L55" s="1"/>
      <c r="M55" s="1"/>
      <c r="N55" s="1"/>
      <c r="O55" s="1"/>
      <c r="P55" s="1"/>
      <c r="Q55" s="1"/>
    </row>
    <row r="56" spans="1:17" ht="14">
      <c r="A56" s="1"/>
      <c r="B56" s="1"/>
      <c r="G56" s="9"/>
      <c r="H56" s="10"/>
      <c r="J56" s="1"/>
      <c r="K56" s="1"/>
      <c r="L56" s="1"/>
      <c r="M56" s="1"/>
      <c r="N56" s="1"/>
      <c r="O56" s="1"/>
      <c r="P56" s="1"/>
      <c r="Q56" s="1"/>
    </row>
    <row r="57" spans="1:17" ht="14">
      <c r="A57" s="1"/>
      <c r="B57" s="1"/>
      <c r="G57" s="9"/>
      <c r="H57" s="10"/>
      <c r="J57" s="1"/>
      <c r="K57" s="1"/>
      <c r="L57" s="1"/>
      <c r="M57" s="1"/>
      <c r="N57" s="1"/>
      <c r="O57" s="1"/>
      <c r="P57" s="1"/>
      <c r="Q57" s="1"/>
    </row>
    <row r="58" spans="1:17" ht="14">
      <c r="A58" s="1"/>
      <c r="B58" s="1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A75" s="1"/>
      <c r="B75" s="1"/>
      <c r="G75" s="9"/>
      <c r="H75" s="10"/>
      <c r="J75" s="1"/>
      <c r="K75" s="1"/>
      <c r="L75" s="1"/>
      <c r="M75" s="1"/>
      <c r="N75" s="1"/>
      <c r="O75" s="1"/>
      <c r="P75" s="1"/>
      <c r="Q75" s="1"/>
    </row>
    <row r="76" spans="1:17" ht="14">
      <c r="A76" s="1"/>
      <c r="B76" s="1"/>
      <c r="G76" s="9"/>
      <c r="H76" s="10"/>
      <c r="J76" s="1"/>
      <c r="K76" s="1"/>
      <c r="L76" s="1"/>
      <c r="M76" s="1"/>
      <c r="N76" s="1"/>
      <c r="O76" s="1"/>
      <c r="P76" s="1"/>
      <c r="Q76" s="1"/>
    </row>
    <row r="77" spans="1:17" ht="14">
      <c r="A77" s="1"/>
      <c r="B77" s="1"/>
      <c r="G77" s="9"/>
      <c r="H77" s="10"/>
      <c r="J77" s="1"/>
      <c r="K77" s="1"/>
      <c r="L77" s="1"/>
      <c r="M77" s="1"/>
      <c r="N77" s="1"/>
      <c r="O77" s="1"/>
      <c r="P77" s="1"/>
      <c r="Q77" s="1"/>
    </row>
    <row r="78" spans="1:17" ht="14">
      <c r="A78" s="1"/>
      <c r="B78" s="1"/>
      <c r="G78" s="9"/>
      <c r="H78" s="10"/>
      <c r="J78" s="1"/>
      <c r="K78" s="1"/>
      <c r="L78" s="1"/>
      <c r="M78" s="1"/>
      <c r="N78" s="1"/>
      <c r="O78" s="1"/>
      <c r="P78" s="1"/>
      <c r="Q78" s="1"/>
    </row>
    <row r="79" spans="1:17" ht="14">
      <c r="A79" s="1"/>
      <c r="B79" s="1"/>
      <c r="G79" s="9"/>
      <c r="H79" s="10"/>
      <c r="J79" s="1"/>
      <c r="K79" s="1"/>
      <c r="L79" s="1"/>
      <c r="M79" s="1"/>
      <c r="N79" s="1"/>
      <c r="O79" s="1"/>
      <c r="P79" s="1"/>
      <c r="Q79" s="1"/>
    </row>
    <row r="80" spans="1:17" ht="14">
      <c r="A80" s="1"/>
      <c r="B80" s="1"/>
      <c r="G80" s="9"/>
      <c r="H80" s="10"/>
      <c r="J80" s="1"/>
      <c r="K80" s="1"/>
      <c r="L80" s="1"/>
      <c r="M80" s="1"/>
      <c r="N80" s="1"/>
      <c r="O80" s="1"/>
      <c r="P80" s="1"/>
      <c r="Q80" s="1"/>
    </row>
    <row r="81" spans="1:17" ht="14">
      <c r="A81" s="1"/>
      <c r="B81" s="1"/>
      <c r="G81" s="9"/>
      <c r="H81" s="10"/>
      <c r="J81" s="1"/>
      <c r="K81" s="1"/>
      <c r="L81" s="1"/>
      <c r="M81" s="1"/>
      <c r="N81" s="1"/>
      <c r="O81" s="1"/>
      <c r="P81" s="1"/>
      <c r="Q81" s="1"/>
    </row>
    <row r="82" spans="1:17" ht="14">
      <c r="A82" s="1"/>
      <c r="B82" s="1"/>
      <c r="G82" s="9"/>
      <c r="H82" s="10"/>
      <c r="J82" s="1"/>
      <c r="K82" s="1"/>
      <c r="L82" s="1"/>
      <c r="M82" s="1"/>
      <c r="N82" s="1"/>
      <c r="O82" s="1"/>
      <c r="P82" s="1"/>
      <c r="Q82" s="1"/>
    </row>
    <row r="83" spans="1:17" ht="14">
      <c r="A83" s="1"/>
      <c r="B83" s="1"/>
      <c r="G83" s="9"/>
      <c r="H83" s="10"/>
      <c r="J83" s="1"/>
      <c r="K83" s="1"/>
      <c r="L83" s="1"/>
      <c r="M83" s="1"/>
      <c r="N83" s="1"/>
      <c r="O83" s="1"/>
      <c r="P83" s="1"/>
      <c r="Q83" s="1"/>
    </row>
    <row r="84" spans="1:17" ht="14">
      <c r="G84" s="9"/>
      <c r="H84" s="10"/>
    </row>
    <row r="85" spans="1:17" ht="14">
      <c r="G85" s="9"/>
      <c r="H85" s="10"/>
    </row>
  </sheetData>
  <mergeCells count="22">
    <mergeCell ref="H14:H15"/>
    <mergeCell ref="E46:G46"/>
    <mergeCell ref="B8:D9"/>
    <mergeCell ref="E8:G8"/>
    <mergeCell ref="E9:G9"/>
    <mergeCell ref="B14:C14"/>
    <mergeCell ref="D14:D15"/>
    <mergeCell ref="E14:E15"/>
    <mergeCell ref="F14:F15"/>
    <mergeCell ref="G14:G15"/>
    <mergeCell ref="B46:D46"/>
    <mergeCell ref="B10:D12"/>
    <mergeCell ref="E10:G10"/>
    <mergeCell ref="E11:G11"/>
    <mergeCell ref="E12:G12"/>
    <mergeCell ref="C2:H2"/>
    <mergeCell ref="C3:H3"/>
    <mergeCell ref="C4:H4"/>
    <mergeCell ref="C5:H5"/>
    <mergeCell ref="B6:D7"/>
    <mergeCell ref="E6:G6"/>
    <mergeCell ref="E7:G7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1"/>
  <sheetViews>
    <sheetView showGridLines="0" workbookViewId="0">
      <selection activeCell="H10" sqref="H10"/>
    </sheetView>
  </sheetViews>
  <sheetFormatPr baseColWidth="10" defaultRowHeight="13" x14ac:dyDescent="0"/>
  <cols>
    <col min="1" max="1" width="13.1640625" style="7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151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11" customHeight="1" thickBot="1">
      <c r="C5" s="216"/>
      <c r="D5" s="216"/>
      <c r="E5" s="216"/>
      <c r="F5" s="216"/>
      <c r="G5" s="216"/>
      <c r="H5" s="216"/>
    </row>
    <row r="6" spans="1:17" ht="40" customHeight="1">
      <c r="B6" s="218" t="s">
        <v>109</v>
      </c>
      <c r="C6" s="219"/>
      <c r="D6" s="220"/>
      <c r="E6" s="224" t="s">
        <v>53</v>
      </c>
      <c r="F6" s="225"/>
      <c r="G6" s="225"/>
      <c r="H6" s="78">
        <v>1</v>
      </c>
    </row>
    <row r="7" spans="1:17" ht="40" customHeight="1" thickBot="1">
      <c r="B7" s="221"/>
      <c r="C7" s="222"/>
      <c r="D7" s="223"/>
      <c r="E7" s="226" t="s">
        <v>48</v>
      </c>
      <c r="F7" s="227"/>
      <c r="G7" s="227"/>
      <c r="H7" s="162">
        <v>10</v>
      </c>
    </row>
    <row r="8" spans="1:17" ht="40" customHeight="1">
      <c r="B8" s="218" t="s">
        <v>110</v>
      </c>
      <c r="C8" s="219"/>
      <c r="D8" s="220"/>
      <c r="E8" s="232" t="s">
        <v>99</v>
      </c>
      <c r="F8" s="232"/>
      <c r="G8" s="232"/>
      <c r="H8" s="161" t="s">
        <v>50</v>
      </c>
      <c r="K8" s="50"/>
    </row>
    <row r="9" spans="1:17" ht="40" customHeight="1" thickBot="1">
      <c r="B9" s="221"/>
      <c r="C9" s="222"/>
      <c r="D9" s="223"/>
      <c r="E9" s="233" t="s">
        <v>90</v>
      </c>
      <c r="F9" s="233"/>
      <c r="G9" s="233"/>
      <c r="H9" s="79" t="s">
        <v>50</v>
      </c>
      <c r="K9" s="50"/>
    </row>
    <row r="10" spans="1:17" ht="40" customHeight="1" thickBot="1">
      <c r="A10" s="98"/>
      <c r="B10" s="218" t="s">
        <v>150</v>
      </c>
      <c r="C10" s="219"/>
      <c r="D10" s="220"/>
      <c r="E10" s="238" t="s">
        <v>147</v>
      </c>
      <c r="F10" s="232"/>
      <c r="G10" s="239"/>
      <c r="H10" s="159" t="s">
        <v>79</v>
      </c>
      <c r="K10" s="50"/>
    </row>
    <row r="11" spans="1:17" ht="40" customHeight="1" thickBot="1">
      <c r="A11" s="98"/>
      <c r="B11" s="321"/>
      <c r="C11" s="322"/>
      <c r="D11" s="323"/>
      <c r="E11" s="327" t="s">
        <v>145</v>
      </c>
      <c r="F11" s="328"/>
      <c r="G11" s="329"/>
      <c r="H11" s="160" t="s">
        <v>79</v>
      </c>
      <c r="K11" s="50"/>
    </row>
    <row r="12" spans="1:17" ht="40" customHeight="1" thickBot="1">
      <c r="A12" s="98"/>
      <c r="B12" s="221"/>
      <c r="C12" s="222"/>
      <c r="D12" s="223"/>
      <c r="E12" s="324" t="s">
        <v>146</v>
      </c>
      <c r="F12" s="325"/>
      <c r="G12" s="326"/>
      <c r="H12" s="79" t="s">
        <v>79</v>
      </c>
      <c r="K12" s="50"/>
    </row>
    <row r="13" spans="1:17" ht="9" customHeight="1" thickBot="1">
      <c r="E13" s="20"/>
      <c r="F13" s="20"/>
      <c r="G13" s="20"/>
      <c r="H13" s="21"/>
    </row>
    <row r="14" spans="1:17" ht="22" customHeight="1">
      <c r="A14" s="163"/>
      <c r="B14" s="234" t="s">
        <v>17</v>
      </c>
      <c r="C14" s="235"/>
      <c r="D14" s="342" t="s">
        <v>122</v>
      </c>
      <c r="E14" s="228" t="s">
        <v>8</v>
      </c>
      <c r="F14" s="228" t="s">
        <v>9</v>
      </c>
      <c r="G14" s="346" t="s">
        <v>21</v>
      </c>
      <c r="H14" s="342" t="s">
        <v>15</v>
      </c>
      <c r="J14" s="3"/>
      <c r="K14" s="3"/>
      <c r="L14" s="3"/>
      <c r="M14" s="3"/>
      <c r="N14" s="3"/>
      <c r="O14" s="3"/>
      <c r="P14" s="3"/>
      <c r="Q14" s="3"/>
    </row>
    <row r="15" spans="1:17" ht="22" customHeight="1" thickBot="1">
      <c r="A15" s="163"/>
      <c r="B15" s="76" t="s">
        <v>112</v>
      </c>
      <c r="C15" s="77" t="s">
        <v>113</v>
      </c>
      <c r="D15" s="343"/>
      <c r="E15" s="229"/>
      <c r="F15" s="229"/>
      <c r="G15" s="347"/>
      <c r="H15" s="343"/>
      <c r="J15" s="3"/>
      <c r="K15" s="3"/>
      <c r="L15" s="3"/>
      <c r="M15" s="3"/>
      <c r="N15" s="3"/>
      <c r="O15" s="3"/>
      <c r="P15" s="3"/>
      <c r="Q15" s="3"/>
    </row>
    <row r="16" spans="1:17" ht="15" customHeight="1">
      <c r="A16" s="158"/>
      <c r="B16" s="125">
        <v>1</v>
      </c>
      <c r="C16" s="60"/>
      <c r="D16" s="48" t="s">
        <v>121</v>
      </c>
      <c r="E16" s="91" t="s">
        <v>66</v>
      </c>
      <c r="F16" s="105">
        <v>210</v>
      </c>
      <c r="G16" s="15">
        <f>H$6</f>
        <v>1</v>
      </c>
      <c r="H16" s="16">
        <f>G16*F16</f>
        <v>210</v>
      </c>
      <c r="I16" s="82"/>
      <c r="J16" s="23"/>
      <c r="K16" s="22"/>
      <c r="L16" s="22"/>
      <c r="M16" s="22"/>
      <c r="N16" s="3"/>
      <c r="O16" s="3"/>
      <c r="P16" s="3"/>
      <c r="Q16" s="3"/>
    </row>
    <row r="17" spans="1:17" ht="15" customHeight="1">
      <c r="A17" s="158"/>
      <c r="B17" s="63"/>
      <c r="C17" s="59">
        <v>1</v>
      </c>
      <c r="D17" s="48" t="s">
        <v>123</v>
      </c>
      <c r="E17" s="73" t="s">
        <v>70</v>
      </c>
      <c r="F17" s="72">
        <v>21</v>
      </c>
      <c r="G17" s="57">
        <f>IF(H$8="y",(ROUNDUP(H$7/C17,0)),0)</f>
        <v>10</v>
      </c>
      <c r="H17" s="58">
        <f>G17*F17</f>
        <v>210</v>
      </c>
      <c r="I17" s="82"/>
      <c r="K17" s="22"/>
      <c r="L17" s="22"/>
      <c r="M17" s="22"/>
      <c r="N17" s="3"/>
      <c r="O17" s="3"/>
      <c r="P17" s="3"/>
      <c r="Q17" s="3"/>
    </row>
    <row r="18" spans="1:17" ht="15" customHeight="1">
      <c r="A18" s="158"/>
      <c r="B18" s="126">
        <v>1</v>
      </c>
      <c r="C18" s="69"/>
      <c r="D18" s="65" t="s">
        <v>104</v>
      </c>
      <c r="E18" s="27" t="s">
        <v>47</v>
      </c>
      <c r="F18" s="11">
        <v>26.25</v>
      </c>
      <c r="G18" s="15">
        <f>H$6</f>
        <v>1</v>
      </c>
      <c r="H18" s="18">
        <f>G18*F18</f>
        <v>26.25</v>
      </c>
      <c r="I18" s="82"/>
      <c r="J18" s="23"/>
      <c r="K18" s="22"/>
      <c r="L18" s="22"/>
      <c r="M18" s="22"/>
      <c r="N18" s="3"/>
      <c r="O18" s="3"/>
      <c r="P18" s="3"/>
      <c r="Q18" s="3"/>
    </row>
    <row r="19" spans="1:17" ht="15" customHeight="1">
      <c r="A19" s="158"/>
      <c r="B19" s="62"/>
      <c r="C19" s="127">
        <v>1</v>
      </c>
      <c r="D19" s="36" t="s">
        <v>105</v>
      </c>
      <c r="E19" s="26" t="s">
        <v>34</v>
      </c>
      <c r="F19" s="11">
        <v>15.75</v>
      </c>
      <c r="G19" s="15">
        <f>ROUNDUP(H$7/C19,0)</f>
        <v>10</v>
      </c>
      <c r="H19" s="18">
        <f>IF(G19&gt;29,(G19*10),IF(G19&gt;9,(G19*12),IF(G19&gt;0,(G19*15),0)))</f>
        <v>120</v>
      </c>
      <c r="I19" s="82" t="str">
        <f>IF(G19&gt;9, "QTY DISCOUNT", "no discount")</f>
        <v>QTY DISCOUNT</v>
      </c>
      <c r="J19" s="24"/>
      <c r="K19" s="22"/>
      <c r="L19" s="3"/>
      <c r="M19" s="22"/>
      <c r="N19" s="3"/>
      <c r="O19" s="3"/>
      <c r="P19" s="3"/>
      <c r="Q19" s="3"/>
    </row>
    <row r="20" spans="1:17" ht="15" customHeight="1">
      <c r="A20" s="158"/>
      <c r="B20" s="71">
        <v>1</v>
      </c>
      <c r="C20" s="102"/>
      <c r="D20" s="66" t="s">
        <v>107</v>
      </c>
      <c r="E20" s="73" t="s">
        <v>67</v>
      </c>
      <c r="F20" s="72">
        <v>10</v>
      </c>
      <c r="G20" s="45">
        <f>IF(H$9="y",H$6,0)</f>
        <v>1</v>
      </c>
      <c r="H20" s="83">
        <f>G20*F20</f>
        <v>10</v>
      </c>
      <c r="I20" s="52"/>
      <c r="J20" s="23"/>
      <c r="K20" s="22"/>
      <c r="L20" s="22"/>
      <c r="M20" s="22"/>
      <c r="N20" s="3"/>
      <c r="O20" s="3"/>
      <c r="P20" s="3"/>
      <c r="Q20" s="3"/>
    </row>
    <row r="21" spans="1:17" ht="15" customHeight="1">
      <c r="A21" s="158"/>
      <c r="B21" s="63"/>
      <c r="C21" s="127">
        <v>3</v>
      </c>
      <c r="D21" s="66" t="s">
        <v>85</v>
      </c>
      <c r="E21" s="27" t="s">
        <v>7</v>
      </c>
      <c r="F21" s="11">
        <v>6.75</v>
      </c>
      <c r="G21" s="15">
        <f t="shared" ref="G21:G25" si="0">ROUNDUP(H$7/C21,0)</f>
        <v>4</v>
      </c>
      <c r="H21" s="84">
        <f t="shared" ref="H21:H25" si="1">IF(G21&gt;9,(F21*0.9),(F21))*G21</f>
        <v>27</v>
      </c>
      <c r="I21" s="82" t="str">
        <f t="shared" ref="I21:I25" si="2">IF(G21&gt;9, "QTY DISCOUNT", "no discount")</f>
        <v>no discount</v>
      </c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158"/>
      <c r="B22" s="63"/>
      <c r="C22" s="127">
        <v>3</v>
      </c>
      <c r="D22" s="46" t="s">
        <v>89</v>
      </c>
      <c r="E22" s="27" t="s">
        <v>49</v>
      </c>
      <c r="F22" s="37">
        <v>5.25</v>
      </c>
      <c r="G22" s="15">
        <f t="shared" si="0"/>
        <v>4</v>
      </c>
      <c r="H22" s="84">
        <f t="shared" si="1"/>
        <v>21</v>
      </c>
      <c r="I22" s="82" t="str">
        <f t="shared" si="2"/>
        <v>no discount</v>
      </c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158"/>
      <c r="B23" s="63"/>
      <c r="C23" s="127">
        <v>4</v>
      </c>
      <c r="D23" s="41" t="s">
        <v>33</v>
      </c>
      <c r="E23" s="27" t="s">
        <v>74</v>
      </c>
      <c r="F23" s="215">
        <v>6.75</v>
      </c>
      <c r="G23" s="15">
        <f t="shared" si="0"/>
        <v>3</v>
      </c>
      <c r="H23" s="85">
        <f t="shared" si="1"/>
        <v>20.25</v>
      </c>
      <c r="I23" s="82" t="str">
        <f t="shared" si="2"/>
        <v>no discount</v>
      </c>
      <c r="J23" s="23"/>
      <c r="K23" s="22"/>
      <c r="L23" s="22"/>
      <c r="M23" s="22"/>
      <c r="N23" s="3"/>
      <c r="O23" s="3"/>
      <c r="P23" s="3"/>
      <c r="Q23" s="3"/>
    </row>
    <row r="24" spans="1:17" ht="15" customHeight="1">
      <c r="A24" s="155" t="s">
        <v>139</v>
      </c>
      <c r="B24" s="63"/>
      <c r="C24" s="127">
        <v>4</v>
      </c>
      <c r="D24" s="66" t="s">
        <v>87</v>
      </c>
      <c r="E24" s="27" t="s">
        <v>75</v>
      </c>
      <c r="F24" s="215">
        <v>6.75</v>
      </c>
      <c r="G24" s="17">
        <f>IF(H$11="N",(ROUNDUP(H$7/C24,0)),0)</f>
        <v>3</v>
      </c>
      <c r="H24" s="86">
        <f t="shared" si="1"/>
        <v>20.25</v>
      </c>
      <c r="I24" s="82" t="str">
        <f t="shared" si="2"/>
        <v>no discount</v>
      </c>
      <c r="J24" s="23"/>
      <c r="K24" s="22"/>
      <c r="L24" s="22"/>
      <c r="M24" s="22"/>
      <c r="N24" s="3"/>
      <c r="O24" s="3"/>
      <c r="P24" s="3"/>
      <c r="Q24" s="3"/>
    </row>
    <row r="25" spans="1:17" ht="15" customHeight="1">
      <c r="A25" s="158"/>
      <c r="B25" s="63"/>
      <c r="C25" s="127">
        <v>2</v>
      </c>
      <c r="D25" s="66" t="s">
        <v>86</v>
      </c>
      <c r="E25" s="27" t="s">
        <v>76</v>
      </c>
      <c r="F25" s="215">
        <v>6.75</v>
      </c>
      <c r="G25" s="15">
        <f t="shared" si="0"/>
        <v>5</v>
      </c>
      <c r="H25" s="86">
        <f t="shared" si="1"/>
        <v>33.75</v>
      </c>
      <c r="I25" s="82" t="str">
        <f t="shared" si="2"/>
        <v>no discount</v>
      </c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155" t="s">
        <v>139</v>
      </c>
      <c r="B26" s="62"/>
      <c r="C26" s="127">
        <v>2</v>
      </c>
      <c r="D26" s="66" t="s">
        <v>84</v>
      </c>
      <c r="E26" s="27" t="s">
        <v>35</v>
      </c>
      <c r="F26" s="11">
        <v>18.25</v>
      </c>
      <c r="G26" s="17">
        <f>IF(H$11="N",(ROUNDUP(H$7/C26,0)),0)</f>
        <v>5</v>
      </c>
      <c r="H26" s="85">
        <f>IF(G26&gt;9,(F26*0.9),(F26))*G26</f>
        <v>91.25</v>
      </c>
      <c r="I26" s="82" t="str">
        <f>IF(G26&gt;9, "QTY DISCOUNT", "no discount")</f>
        <v>no discount</v>
      </c>
      <c r="J26" s="10"/>
      <c r="K26" s="3"/>
      <c r="L26" s="3"/>
      <c r="M26" s="3"/>
      <c r="N26" s="3"/>
      <c r="O26" s="3"/>
      <c r="P26" s="3"/>
      <c r="Q26" s="3"/>
    </row>
    <row r="27" spans="1:17" ht="15" customHeight="1">
      <c r="A27" s="158"/>
      <c r="B27" s="63"/>
      <c r="C27" s="127">
        <v>1</v>
      </c>
      <c r="D27" s="66" t="s">
        <v>36</v>
      </c>
      <c r="E27" s="27" t="s">
        <v>40</v>
      </c>
      <c r="F27" s="87">
        <v>6.25</v>
      </c>
      <c r="G27" s="15">
        <f t="shared" ref="G27:G33" si="3">ROUNDUP(H$7/C27,0)</f>
        <v>10</v>
      </c>
      <c r="H27" s="86">
        <f t="shared" ref="H27:H31" si="4">IF(G27&gt;9,(F27*0.9),(F27))*G27</f>
        <v>56.25</v>
      </c>
      <c r="I27" s="82" t="str">
        <f t="shared" ref="I27:I31" si="5">IF(G27&gt;9, "QTY DISCOUNT", "no discount")</f>
        <v>QTY DISCOUNT</v>
      </c>
      <c r="J27" s="23"/>
      <c r="K27" s="22"/>
      <c r="L27" s="22"/>
      <c r="M27" s="22"/>
      <c r="N27" s="3"/>
      <c r="O27" s="3"/>
      <c r="P27" s="3"/>
      <c r="Q27" s="3"/>
    </row>
    <row r="28" spans="1:17" ht="15" customHeight="1">
      <c r="A28" s="158"/>
      <c r="B28" s="63"/>
      <c r="C28" s="127">
        <v>1</v>
      </c>
      <c r="D28" s="66" t="s">
        <v>37</v>
      </c>
      <c r="E28" s="27" t="s">
        <v>41</v>
      </c>
      <c r="F28" s="72">
        <v>5.25</v>
      </c>
      <c r="G28" s="15">
        <f t="shared" si="3"/>
        <v>10</v>
      </c>
      <c r="H28" s="86">
        <f t="shared" si="4"/>
        <v>47.250000000000007</v>
      </c>
      <c r="I28" s="82" t="str">
        <f t="shared" si="5"/>
        <v>QTY DISCOUNT</v>
      </c>
      <c r="J28" s="23"/>
      <c r="K28" s="22"/>
      <c r="L28" s="22"/>
      <c r="M28" s="22"/>
      <c r="N28" s="3"/>
      <c r="O28" s="3"/>
      <c r="P28" s="3"/>
      <c r="Q28" s="3"/>
    </row>
    <row r="29" spans="1:17" ht="15" customHeight="1">
      <c r="A29" s="158"/>
      <c r="B29" s="63"/>
      <c r="C29" s="127">
        <v>1</v>
      </c>
      <c r="D29" s="66" t="s">
        <v>39</v>
      </c>
      <c r="E29" s="27" t="s">
        <v>43</v>
      </c>
      <c r="F29" s="72">
        <v>4.25</v>
      </c>
      <c r="G29" s="15">
        <f t="shared" si="3"/>
        <v>10</v>
      </c>
      <c r="H29" s="85">
        <f t="shared" si="4"/>
        <v>38.25</v>
      </c>
      <c r="I29" s="82" t="str">
        <f t="shared" si="5"/>
        <v>QTY DISCOUNT</v>
      </c>
      <c r="J29" s="23"/>
      <c r="K29" s="22"/>
      <c r="L29" s="22"/>
      <c r="M29" s="22"/>
      <c r="N29" s="3"/>
      <c r="O29" s="3"/>
      <c r="P29" s="3"/>
      <c r="Q29" s="3"/>
    </row>
    <row r="30" spans="1:17" ht="15" customHeight="1">
      <c r="A30" s="158"/>
      <c r="B30" s="63"/>
      <c r="C30" s="127">
        <v>1</v>
      </c>
      <c r="D30" s="66" t="s">
        <v>38</v>
      </c>
      <c r="E30" s="26" t="s">
        <v>42</v>
      </c>
      <c r="F30" s="72">
        <v>4.25</v>
      </c>
      <c r="G30" s="15">
        <f t="shared" si="3"/>
        <v>10</v>
      </c>
      <c r="H30" s="85">
        <f t="shared" si="4"/>
        <v>38.25</v>
      </c>
      <c r="I30" s="82" t="str">
        <f t="shared" si="5"/>
        <v>QTY DISCOUNT</v>
      </c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158"/>
      <c r="B31" s="63"/>
      <c r="C31" s="127">
        <v>1</v>
      </c>
      <c r="D31" s="66" t="s">
        <v>19</v>
      </c>
      <c r="E31" s="27" t="s">
        <v>20</v>
      </c>
      <c r="F31" s="72">
        <v>3.25</v>
      </c>
      <c r="G31" s="15">
        <f t="shared" si="3"/>
        <v>10</v>
      </c>
      <c r="H31" s="86">
        <f t="shared" si="4"/>
        <v>29.250000000000004</v>
      </c>
      <c r="I31" s="82" t="str">
        <f t="shared" si="5"/>
        <v>QTY DISCOUNT</v>
      </c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158"/>
      <c r="B32" s="62"/>
      <c r="C32" s="127">
        <v>10</v>
      </c>
      <c r="D32" s="66" t="s">
        <v>124</v>
      </c>
      <c r="E32" s="27" t="s">
        <v>92</v>
      </c>
      <c r="F32" s="11">
        <v>17.25</v>
      </c>
      <c r="G32" s="15">
        <f t="shared" si="3"/>
        <v>1</v>
      </c>
      <c r="H32" s="18">
        <f t="shared" ref="H32:H37" si="6">G32*F32</f>
        <v>17.25</v>
      </c>
      <c r="I32" s="82"/>
      <c r="J32" s="23"/>
      <c r="K32" s="22"/>
      <c r="L32" s="22"/>
      <c r="M32" s="22"/>
      <c r="N32" s="3"/>
      <c r="O32" s="3"/>
      <c r="P32" s="3"/>
      <c r="Q32" s="3"/>
    </row>
    <row r="33" spans="1:17" ht="15" customHeight="1">
      <c r="A33" s="158"/>
      <c r="B33" s="62"/>
      <c r="C33" s="127">
        <v>1</v>
      </c>
      <c r="D33" s="66" t="s">
        <v>5</v>
      </c>
      <c r="E33" s="28" t="s">
        <v>59</v>
      </c>
      <c r="F33" s="11">
        <v>10.5</v>
      </c>
      <c r="G33" s="15">
        <f t="shared" si="3"/>
        <v>10</v>
      </c>
      <c r="H33" s="33">
        <f t="shared" si="6"/>
        <v>105</v>
      </c>
      <c r="I33" s="82"/>
      <c r="J33" s="23"/>
      <c r="K33" s="22"/>
      <c r="L33" s="22"/>
      <c r="M33" s="22"/>
      <c r="N33" s="3"/>
      <c r="O33" s="3"/>
      <c r="P33" s="3"/>
      <c r="Q33" s="3"/>
    </row>
    <row r="34" spans="1:17" ht="15" customHeight="1">
      <c r="A34" s="155" t="s">
        <v>139</v>
      </c>
      <c r="B34" s="62"/>
      <c r="C34" s="127">
        <v>4</v>
      </c>
      <c r="D34" s="66" t="s">
        <v>4</v>
      </c>
      <c r="E34" s="28" t="s">
        <v>61</v>
      </c>
      <c r="F34" s="88">
        <v>26.25</v>
      </c>
      <c r="G34" s="17">
        <f>IF(H$11="N",(ROUNDUP(H$7/C34,0)),0)</f>
        <v>3</v>
      </c>
      <c r="H34" s="33">
        <f t="shared" si="6"/>
        <v>78.75</v>
      </c>
      <c r="I34" s="82"/>
      <c r="J34" s="23"/>
      <c r="K34" s="22"/>
      <c r="L34" s="22"/>
      <c r="M34" s="22"/>
      <c r="N34" s="3"/>
      <c r="O34" s="3"/>
      <c r="P34" s="3"/>
      <c r="Q34" s="3"/>
    </row>
    <row r="35" spans="1:17" ht="15" customHeight="1">
      <c r="A35" s="155" t="s">
        <v>140</v>
      </c>
      <c r="B35" s="62"/>
      <c r="C35" s="127">
        <v>4</v>
      </c>
      <c r="D35" s="66" t="s">
        <v>26</v>
      </c>
      <c r="E35" s="28" t="s">
        <v>64</v>
      </c>
      <c r="F35" s="11">
        <v>5.25</v>
      </c>
      <c r="G35" s="17">
        <f>IF(H$12="N",(ROUNDUP(H$7/C35,0)),0)</f>
        <v>3</v>
      </c>
      <c r="H35" s="85">
        <f t="shared" si="6"/>
        <v>15.75</v>
      </c>
      <c r="I35" s="82"/>
      <c r="J35" s="10"/>
      <c r="K35" s="3"/>
      <c r="L35" s="3"/>
      <c r="M35" s="3"/>
      <c r="N35" s="3"/>
      <c r="O35" s="3"/>
      <c r="P35" s="3"/>
      <c r="Q35" s="3"/>
    </row>
    <row r="36" spans="1:17" ht="15" customHeight="1">
      <c r="A36" s="158"/>
      <c r="B36" s="62"/>
      <c r="C36" s="127">
        <v>1</v>
      </c>
      <c r="D36" s="66" t="s">
        <v>44</v>
      </c>
      <c r="E36" s="27" t="s">
        <v>56</v>
      </c>
      <c r="F36" s="11">
        <v>3.25</v>
      </c>
      <c r="G36" s="15">
        <f t="shared" ref="G36:G37" si="7">ROUNDUP(H$7/C36,0)</f>
        <v>10</v>
      </c>
      <c r="H36" s="16">
        <f t="shared" si="6"/>
        <v>32.5</v>
      </c>
      <c r="I36" s="82"/>
      <c r="J36" s="23"/>
      <c r="K36" s="22"/>
      <c r="L36" s="22"/>
      <c r="M36" s="22"/>
      <c r="N36" s="3"/>
      <c r="O36" s="3"/>
      <c r="P36" s="3"/>
      <c r="Q36" s="3"/>
    </row>
    <row r="37" spans="1:17" ht="15" customHeight="1">
      <c r="A37" s="158"/>
      <c r="B37" s="62"/>
      <c r="C37" s="127">
        <v>1</v>
      </c>
      <c r="D37" s="66" t="s">
        <v>83</v>
      </c>
      <c r="E37" s="27" t="s">
        <v>18</v>
      </c>
      <c r="F37" s="11">
        <v>10.5</v>
      </c>
      <c r="G37" s="15">
        <f t="shared" si="7"/>
        <v>10</v>
      </c>
      <c r="H37" s="16">
        <f t="shared" si="6"/>
        <v>105</v>
      </c>
      <c r="I37" s="82"/>
      <c r="J37" s="10"/>
      <c r="K37" s="3"/>
      <c r="L37" s="3"/>
      <c r="M37" s="3"/>
      <c r="N37" s="3"/>
      <c r="O37" s="3"/>
      <c r="P37" s="3"/>
      <c r="Q37" s="3"/>
    </row>
    <row r="38" spans="1:17" ht="15" customHeight="1">
      <c r="A38" s="155" t="s">
        <v>141</v>
      </c>
      <c r="B38" s="126">
        <v>1</v>
      </c>
      <c r="C38" s="102"/>
      <c r="D38" s="66" t="s">
        <v>13</v>
      </c>
      <c r="E38" s="28" t="s">
        <v>11</v>
      </c>
      <c r="F38" s="25">
        <v>23</v>
      </c>
      <c r="G38" s="15">
        <f>IF(H$10="N",H$6,0)</f>
        <v>1</v>
      </c>
      <c r="H38" s="33">
        <f>G38*F38</f>
        <v>23</v>
      </c>
      <c r="I38" s="82"/>
      <c r="J38" s="10"/>
      <c r="K38" s="3"/>
      <c r="L38" s="3"/>
      <c r="M38" s="3"/>
      <c r="N38" s="3"/>
      <c r="O38" s="3"/>
      <c r="P38" s="3"/>
      <c r="Q38" s="3"/>
    </row>
    <row r="39" spans="1:17" ht="15" customHeight="1">
      <c r="A39" s="155" t="s">
        <v>140</v>
      </c>
      <c r="B39" s="62"/>
      <c r="C39" s="127">
        <v>3</v>
      </c>
      <c r="D39" s="66" t="s">
        <v>45</v>
      </c>
      <c r="E39" s="27" t="s">
        <v>57</v>
      </c>
      <c r="F39" s="11">
        <v>7.25</v>
      </c>
      <c r="G39" s="17">
        <f>IF(H$12="N",(ROUNDUP(H$7/C39,0)),0)</f>
        <v>4</v>
      </c>
      <c r="H39" s="33">
        <f>G39*F39</f>
        <v>29</v>
      </c>
      <c r="I39" s="82"/>
      <c r="J39" s="10"/>
      <c r="K39" s="3"/>
      <c r="L39" s="3"/>
      <c r="M39" s="3"/>
      <c r="N39" s="3"/>
      <c r="O39" s="3"/>
      <c r="P39" s="3"/>
      <c r="Q39" s="3"/>
    </row>
    <row r="40" spans="1:17" ht="15" customHeight="1">
      <c r="A40" s="158"/>
      <c r="B40" s="129"/>
      <c r="C40" s="130">
        <v>6</v>
      </c>
      <c r="D40" s="131" t="s">
        <v>29</v>
      </c>
      <c r="E40" s="30" t="s">
        <v>23</v>
      </c>
      <c r="F40" s="132">
        <v>5.25</v>
      </c>
      <c r="G40" s="15">
        <f>ROUNDUP(H$7/C40,0)</f>
        <v>2</v>
      </c>
      <c r="H40" s="33">
        <f>G40*F40</f>
        <v>10.5</v>
      </c>
      <c r="I40" s="82"/>
      <c r="J40" s="10"/>
      <c r="K40" s="3"/>
      <c r="L40" s="3"/>
      <c r="M40" s="3"/>
      <c r="N40" s="3"/>
      <c r="O40" s="3"/>
      <c r="P40" s="3"/>
      <c r="Q40" s="3"/>
    </row>
    <row r="41" spans="1:17" ht="15" customHeight="1" thickBot="1">
      <c r="A41" s="155" t="s">
        <v>141</v>
      </c>
      <c r="B41" s="64"/>
      <c r="C41" s="165">
        <v>2</v>
      </c>
      <c r="D41" s="67" t="s">
        <v>2</v>
      </c>
      <c r="E41" s="29" t="s">
        <v>3</v>
      </c>
      <c r="F41" s="13">
        <v>7.5</v>
      </c>
      <c r="G41" s="38">
        <f>IF(H$10="N",(ROUNDUP(H$7/C41,0)),0)</f>
        <v>5</v>
      </c>
      <c r="H41" s="166">
        <f>G41*F41</f>
        <v>37.5</v>
      </c>
      <c r="I41" s="82"/>
      <c r="J41" s="10"/>
      <c r="K41" s="3"/>
      <c r="L41" s="3"/>
      <c r="M41" s="3"/>
      <c r="N41" s="3"/>
      <c r="O41" s="3"/>
      <c r="P41" s="3"/>
      <c r="Q41" s="3"/>
    </row>
    <row r="42" spans="1:17" ht="28" customHeight="1" thickBot="1">
      <c r="A42" s="5"/>
      <c r="B42" s="242" t="s">
        <v>154</v>
      </c>
      <c r="C42" s="242"/>
      <c r="D42" s="243"/>
      <c r="E42" s="344" t="s">
        <v>73</v>
      </c>
      <c r="F42" s="345"/>
      <c r="G42" s="345"/>
      <c r="H42" s="140">
        <f>SUM(H16:H41)</f>
        <v>1453.25</v>
      </c>
      <c r="I42" s="2"/>
      <c r="J42" s="2"/>
      <c r="K42" s="1"/>
      <c r="L42" s="1"/>
      <c r="M42" s="1"/>
      <c r="N42" s="1"/>
      <c r="O42" s="1"/>
      <c r="P42" s="1"/>
      <c r="Q42" s="1"/>
    </row>
    <row r="43" spans="1:17" s="8" customFormat="1" ht="38" customHeight="1">
      <c r="A43" s="31"/>
      <c r="B43" s="151"/>
      <c r="C43" s="81"/>
      <c r="D43" s="81"/>
      <c r="E43" s="81"/>
      <c r="F43" s="81"/>
      <c r="G43" s="81"/>
      <c r="H43" s="81"/>
      <c r="I43" s="39"/>
      <c r="J43" s="31"/>
      <c r="K43" s="31"/>
      <c r="L43" s="31"/>
      <c r="M43" s="31"/>
      <c r="N43" s="31"/>
      <c r="O43" s="31"/>
      <c r="P43" s="31"/>
      <c r="Q43" s="31"/>
    </row>
    <row r="44" spans="1:17" ht="37" customHeight="1">
      <c r="A44" s="1"/>
      <c r="B44" s="1"/>
      <c r="J44" s="1"/>
      <c r="K44" s="1"/>
      <c r="L44" s="1"/>
      <c r="M44" s="1"/>
      <c r="N44" s="1"/>
      <c r="O44" s="1"/>
      <c r="P44" s="1"/>
      <c r="Q44" s="1"/>
    </row>
    <row r="45" spans="1:17" ht="14">
      <c r="A45" s="1"/>
      <c r="B45" s="1"/>
      <c r="C45" s="80"/>
      <c r="D45" s="80"/>
      <c r="E45" s="80"/>
      <c r="F45" s="80"/>
      <c r="G45" s="80"/>
      <c r="H45" s="80"/>
      <c r="J45" s="1"/>
      <c r="K45" s="1"/>
      <c r="L45" s="1"/>
      <c r="M45" s="1"/>
      <c r="N45" s="1"/>
      <c r="O45" s="1"/>
      <c r="P45" s="1"/>
      <c r="Q45" s="1"/>
    </row>
    <row r="46" spans="1:17" ht="14">
      <c r="A46" s="1"/>
      <c r="B46" s="1"/>
      <c r="C46" s="5"/>
      <c r="D46" s="4"/>
      <c r="E46" s="5"/>
      <c r="F46" s="19"/>
      <c r="G46" s="9"/>
      <c r="H46" s="10"/>
      <c r="J46" s="1"/>
      <c r="K46" s="1"/>
      <c r="L46" s="1"/>
      <c r="M46" s="1"/>
      <c r="N46" s="1"/>
      <c r="O46" s="1"/>
      <c r="P46" s="1"/>
      <c r="Q46" s="1"/>
    </row>
    <row r="47" spans="1:17" ht="14">
      <c r="A47" s="1"/>
      <c r="B47" s="1"/>
      <c r="G47" s="9"/>
      <c r="H47" s="10"/>
      <c r="J47" s="1"/>
      <c r="K47" s="1"/>
      <c r="L47" s="1"/>
      <c r="M47" s="1"/>
      <c r="N47" s="1"/>
      <c r="O47" s="1"/>
      <c r="P47" s="1"/>
      <c r="Q47" s="1"/>
    </row>
    <row r="48" spans="1:17" ht="14">
      <c r="A48" s="1"/>
      <c r="B48" s="1"/>
      <c r="G48" s="9"/>
      <c r="H48" s="10"/>
      <c r="J48" s="1"/>
      <c r="K48" s="1"/>
      <c r="L48" s="1"/>
      <c r="M48" s="1"/>
      <c r="N48" s="1"/>
      <c r="O48" s="1"/>
      <c r="P48" s="1"/>
      <c r="Q48" s="1"/>
    </row>
    <row r="49" spans="1:17" ht="14">
      <c r="A49" s="1"/>
      <c r="B49" s="1"/>
      <c r="G49" s="9"/>
      <c r="H49" s="10"/>
      <c r="J49" s="1"/>
      <c r="K49" s="1"/>
      <c r="L49" s="1"/>
      <c r="M49" s="1"/>
      <c r="N49" s="1"/>
      <c r="O49" s="1"/>
      <c r="P49" s="1"/>
      <c r="Q49" s="1"/>
    </row>
    <row r="50" spans="1:17" ht="14">
      <c r="A50" s="1"/>
      <c r="B50" s="1"/>
      <c r="G50" s="9"/>
      <c r="H50" s="10"/>
      <c r="J50" s="1"/>
      <c r="K50" s="1"/>
      <c r="L50" s="1"/>
      <c r="M50" s="1"/>
      <c r="N50" s="1"/>
      <c r="O50" s="1"/>
      <c r="P50" s="1"/>
      <c r="Q50" s="1"/>
    </row>
    <row r="51" spans="1:17" ht="14">
      <c r="A51" s="1"/>
      <c r="B51" s="1"/>
      <c r="G51" s="9"/>
      <c r="H51" s="10"/>
      <c r="J51" s="1"/>
      <c r="K51" s="1"/>
      <c r="L51" s="1"/>
      <c r="M51" s="1"/>
      <c r="N51" s="1"/>
      <c r="O51" s="1"/>
      <c r="P51" s="1"/>
      <c r="Q51" s="1"/>
    </row>
    <row r="52" spans="1:17" ht="14">
      <c r="A52" s="1"/>
      <c r="B52" s="1"/>
      <c r="G52" s="9"/>
      <c r="H52" s="10"/>
      <c r="J52" s="1"/>
      <c r="K52" s="1"/>
      <c r="L52" s="1"/>
      <c r="M52" s="1"/>
      <c r="N52" s="1"/>
      <c r="O52" s="1"/>
      <c r="P52" s="1"/>
      <c r="Q52" s="1"/>
    </row>
    <row r="53" spans="1:17" ht="14">
      <c r="A53" s="1"/>
      <c r="B53" s="1"/>
      <c r="G53" s="9"/>
      <c r="H53" s="10"/>
      <c r="J53" s="1"/>
      <c r="K53" s="1"/>
      <c r="L53" s="1"/>
      <c r="M53" s="1"/>
      <c r="N53" s="1"/>
      <c r="O53" s="1"/>
      <c r="P53" s="1"/>
      <c r="Q53" s="1"/>
    </row>
    <row r="54" spans="1:17" ht="14">
      <c r="A54" s="1"/>
      <c r="B54" s="1"/>
      <c r="G54" s="9"/>
      <c r="H54" s="10"/>
      <c r="J54" s="1"/>
      <c r="K54" s="1"/>
      <c r="L54" s="1"/>
      <c r="M54" s="1"/>
      <c r="N54" s="1"/>
      <c r="O54" s="1"/>
      <c r="P54" s="1"/>
      <c r="Q54" s="1"/>
    </row>
    <row r="55" spans="1:17" ht="14">
      <c r="A55" s="1"/>
      <c r="B55" s="1"/>
      <c r="G55" s="9"/>
      <c r="H55" s="10"/>
      <c r="J55" s="1"/>
      <c r="K55" s="1"/>
      <c r="L55" s="1"/>
      <c r="M55" s="1"/>
      <c r="N55" s="1"/>
      <c r="O55" s="1"/>
      <c r="P55" s="1"/>
      <c r="Q55" s="1"/>
    </row>
    <row r="56" spans="1:17" ht="14">
      <c r="A56" s="1"/>
      <c r="B56" s="1"/>
      <c r="G56" s="9"/>
      <c r="H56" s="10"/>
      <c r="J56" s="1"/>
      <c r="K56" s="1"/>
      <c r="L56" s="1"/>
      <c r="M56" s="1"/>
      <c r="N56" s="1"/>
      <c r="O56" s="1"/>
      <c r="P56" s="1"/>
      <c r="Q56" s="1"/>
    </row>
    <row r="57" spans="1:17" ht="14">
      <c r="A57" s="1"/>
      <c r="B57" s="1"/>
      <c r="G57" s="9"/>
      <c r="H57" s="10"/>
      <c r="J57" s="1"/>
      <c r="K57" s="1"/>
      <c r="L57" s="1"/>
      <c r="M57" s="1"/>
      <c r="N57" s="1"/>
      <c r="O57" s="1"/>
      <c r="P57" s="1"/>
      <c r="Q57" s="1"/>
    </row>
    <row r="58" spans="1:17" ht="14">
      <c r="A58" s="1"/>
      <c r="B58" s="1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A75" s="1"/>
      <c r="B75" s="1"/>
      <c r="G75" s="9"/>
      <c r="H75" s="10"/>
      <c r="J75" s="1"/>
      <c r="K75" s="1"/>
      <c r="L75" s="1"/>
      <c r="M75" s="1"/>
      <c r="N75" s="1"/>
      <c r="O75" s="1"/>
      <c r="P75" s="1"/>
      <c r="Q75" s="1"/>
    </row>
    <row r="76" spans="1:17" ht="14">
      <c r="A76" s="1"/>
      <c r="B76" s="1"/>
      <c r="G76" s="9"/>
      <c r="H76" s="10"/>
      <c r="J76" s="1"/>
      <c r="K76" s="1"/>
      <c r="L76" s="1"/>
      <c r="M76" s="1"/>
      <c r="N76" s="1"/>
      <c r="O76" s="1"/>
      <c r="P76" s="1"/>
      <c r="Q76" s="1"/>
    </row>
    <row r="77" spans="1:17" ht="14">
      <c r="A77" s="1"/>
      <c r="B77" s="1"/>
      <c r="G77" s="9"/>
      <c r="H77" s="10"/>
      <c r="J77" s="1"/>
      <c r="K77" s="1"/>
      <c r="L77" s="1"/>
      <c r="M77" s="1"/>
      <c r="N77" s="1"/>
      <c r="O77" s="1"/>
      <c r="P77" s="1"/>
      <c r="Q77" s="1"/>
    </row>
    <row r="78" spans="1:17" ht="14">
      <c r="A78" s="1"/>
      <c r="B78" s="1"/>
      <c r="G78" s="9"/>
      <c r="H78" s="10"/>
      <c r="J78" s="1"/>
      <c r="K78" s="1"/>
      <c r="L78" s="1"/>
      <c r="M78" s="1"/>
      <c r="N78" s="1"/>
      <c r="O78" s="1"/>
      <c r="P78" s="1"/>
      <c r="Q78" s="1"/>
    </row>
    <row r="79" spans="1:17" ht="14">
      <c r="A79" s="1"/>
      <c r="B79" s="1"/>
      <c r="G79" s="9"/>
      <c r="H79" s="10"/>
      <c r="J79" s="1"/>
      <c r="K79" s="1"/>
      <c r="L79" s="1"/>
      <c r="M79" s="1"/>
      <c r="N79" s="1"/>
      <c r="O79" s="1"/>
      <c r="P79" s="1"/>
      <c r="Q79" s="1"/>
    </row>
    <row r="80" spans="1:17" ht="14">
      <c r="G80" s="9"/>
      <c r="H80" s="10"/>
    </row>
    <row r="81" spans="7:8" ht="14">
      <c r="G81" s="9"/>
      <c r="H81" s="10"/>
    </row>
  </sheetData>
  <sortState ref="A19:P53">
    <sortCondition ref="A19:A53"/>
  </sortState>
  <mergeCells count="22">
    <mergeCell ref="H14:H15"/>
    <mergeCell ref="B6:D7"/>
    <mergeCell ref="B8:D9"/>
    <mergeCell ref="B42:D42"/>
    <mergeCell ref="B10:D12"/>
    <mergeCell ref="E10:G10"/>
    <mergeCell ref="E11:G11"/>
    <mergeCell ref="E42:G42"/>
    <mergeCell ref="B14:C14"/>
    <mergeCell ref="D14:D15"/>
    <mergeCell ref="E14:E15"/>
    <mergeCell ref="F14:F15"/>
    <mergeCell ref="G14:G15"/>
    <mergeCell ref="E12:G12"/>
    <mergeCell ref="E9:G9"/>
    <mergeCell ref="E8:G8"/>
    <mergeCell ref="C2:H2"/>
    <mergeCell ref="C4:H4"/>
    <mergeCell ref="C5:H5"/>
    <mergeCell ref="E6:G6"/>
    <mergeCell ref="E7:G7"/>
    <mergeCell ref="C3:H3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showGridLines="0" topLeftCell="A5" workbookViewId="0">
      <selection activeCell="I8" sqref="I8"/>
    </sheetView>
  </sheetViews>
  <sheetFormatPr baseColWidth="10" defaultRowHeight="13" x14ac:dyDescent="0"/>
  <cols>
    <col min="1" max="1" width="10.6640625" style="7" customWidth="1"/>
    <col min="2" max="3" width="5.83203125" style="7" customWidth="1"/>
    <col min="4" max="4" width="55.1640625" style="8" customWidth="1"/>
    <col min="5" max="5" width="7.83203125" style="8" customWidth="1"/>
    <col min="6" max="6" width="11.6640625" style="7" customWidth="1"/>
    <col min="7" max="7" width="10.83203125" style="7"/>
    <col min="8" max="8" width="13.1640625" style="7" bestFit="1" customWidth="1"/>
    <col min="9" max="9" width="6.6640625" style="39" customWidth="1"/>
    <col min="10" max="16384" width="10.83203125" style="7"/>
  </cols>
  <sheetData>
    <row r="1" spans="1:17">
      <c r="A1" s="51" t="s">
        <v>162</v>
      </c>
      <c r="B1" s="51"/>
    </row>
    <row r="2" spans="1:17" ht="23" customHeight="1">
      <c r="C2" s="216" t="s">
        <v>31</v>
      </c>
      <c r="D2" s="216"/>
      <c r="E2" s="216"/>
      <c r="F2" s="216"/>
      <c r="G2" s="216"/>
      <c r="H2" s="216"/>
    </row>
    <row r="3" spans="1:17" ht="23" customHeight="1">
      <c r="C3" s="217" t="s">
        <v>93</v>
      </c>
      <c r="D3" s="217"/>
      <c r="E3" s="217"/>
      <c r="F3" s="217"/>
      <c r="G3" s="217"/>
      <c r="H3" s="217"/>
    </row>
    <row r="4" spans="1:17" ht="23">
      <c r="C4" s="216" t="s">
        <v>51</v>
      </c>
      <c r="D4" s="216"/>
      <c r="E4" s="216"/>
      <c r="F4" s="216"/>
      <c r="G4" s="216"/>
      <c r="H4" s="216"/>
    </row>
    <row r="5" spans="1:17" ht="11" customHeight="1" thickBot="1">
      <c r="C5" s="216"/>
      <c r="D5" s="216"/>
      <c r="E5" s="216"/>
      <c r="F5" s="216"/>
      <c r="G5" s="216"/>
      <c r="H5" s="216"/>
    </row>
    <row r="6" spans="1:17" ht="40" customHeight="1">
      <c r="B6" s="218" t="s">
        <v>109</v>
      </c>
      <c r="C6" s="219"/>
      <c r="D6" s="220"/>
      <c r="E6" s="224" t="s">
        <v>53</v>
      </c>
      <c r="F6" s="225"/>
      <c r="G6" s="225"/>
      <c r="H6" s="78">
        <v>1</v>
      </c>
    </row>
    <row r="7" spans="1:17" ht="40" customHeight="1" thickBot="1">
      <c r="B7" s="221"/>
      <c r="C7" s="222"/>
      <c r="D7" s="223"/>
      <c r="E7" s="226" t="s">
        <v>48</v>
      </c>
      <c r="F7" s="227"/>
      <c r="G7" s="227"/>
      <c r="H7" s="162">
        <v>10</v>
      </c>
    </row>
    <row r="8" spans="1:17" ht="40" customHeight="1">
      <c r="B8" s="218" t="s">
        <v>152</v>
      </c>
      <c r="C8" s="219"/>
      <c r="D8" s="220"/>
      <c r="E8" s="232" t="s">
        <v>128</v>
      </c>
      <c r="F8" s="232"/>
      <c r="G8" s="232"/>
      <c r="H8" s="161" t="s">
        <v>153</v>
      </c>
      <c r="K8" s="50"/>
    </row>
    <row r="9" spans="1:17" ht="40" customHeight="1" thickBot="1">
      <c r="B9" s="221"/>
      <c r="C9" s="222"/>
      <c r="D9" s="223"/>
      <c r="E9" s="233" t="s">
        <v>136</v>
      </c>
      <c r="F9" s="233"/>
      <c r="G9" s="233"/>
      <c r="H9" s="79" t="s">
        <v>153</v>
      </c>
      <c r="K9" s="50"/>
    </row>
    <row r="10" spans="1:17" ht="9" customHeight="1" thickBot="1">
      <c r="E10" s="20"/>
      <c r="F10" s="20"/>
      <c r="G10" s="20"/>
      <c r="H10" s="21"/>
    </row>
    <row r="11" spans="1:17" ht="22" customHeight="1">
      <c r="A11" s="3"/>
      <c r="B11" s="234" t="s">
        <v>17</v>
      </c>
      <c r="C11" s="235"/>
      <c r="D11" s="348" t="s">
        <v>130</v>
      </c>
      <c r="E11" s="228" t="s">
        <v>8</v>
      </c>
      <c r="F11" s="228" t="s">
        <v>9</v>
      </c>
      <c r="G11" s="352" t="s">
        <v>21</v>
      </c>
      <c r="H11" s="348" t="s">
        <v>15</v>
      </c>
      <c r="J11" s="3"/>
      <c r="K11" s="3"/>
      <c r="L11" s="3"/>
      <c r="M11" s="3"/>
      <c r="N11" s="3"/>
      <c r="O11" s="3"/>
      <c r="P11" s="3"/>
      <c r="Q11" s="3"/>
    </row>
    <row r="12" spans="1:17" ht="22" customHeight="1" thickBot="1">
      <c r="A12" s="3"/>
      <c r="B12" s="76" t="s">
        <v>112</v>
      </c>
      <c r="C12" s="77" t="s">
        <v>113</v>
      </c>
      <c r="D12" s="349"/>
      <c r="E12" s="229"/>
      <c r="F12" s="229"/>
      <c r="G12" s="353"/>
      <c r="H12" s="349"/>
      <c r="J12" s="3"/>
      <c r="K12" s="3"/>
      <c r="L12" s="3"/>
      <c r="M12" s="3"/>
      <c r="N12" s="3"/>
      <c r="O12" s="3"/>
      <c r="P12" s="3"/>
      <c r="Q12" s="3"/>
    </row>
    <row r="13" spans="1:17" ht="31" customHeight="1">
      <c r="A13" s="3"/>
      <c r="B13" s="61"/>
      <c r="C13" s="141">
        <v>1</v>
      </c>
      <c r="D13" s="143" t="s">
        <v>131</v>
      </c>
      <c r="E13" s="91" t="s">
        <v>129</v>
      </c>
      <c r="F13" s="14">
        <v>73.5</v>
      </c>
      <c r="G13" s="15">
        <f>ROUNDUP(H$7/C13,0)</f>
        <v>10</v>
      </c>
      <c r="H13" s="86">
        <f>G13*F13</f>
        <v>735</v>
      </c>
      <c r="I13" s="82"/>
      <c r="J13" s="23"/>
      <c r="K13" s="22"/>
      <c r="L13" s="22"/>
      <c r="M13" s="22"/>
      <c r="N13" s="3"/>
      <c r="O13" s="3"/>
      <c r="P13" s="3"/>
      <c r="Q13" s="3"/>
    </row>
    <row r="14" spans="1:17" ht="31" customHeight="1">
      <c r="A14" s="3"/>
      <c r="B14" s="62"/>
      <c r="C14" s="141">
        <v>1</v>
      </c>
      <c r="D14" s="143" t="s">
        <v>138</v>
      </c>
      <c r="E14" s="73" t="s">
        <v>135</v>
      </c>
      <c r="F14" s="72">
        <v>36.75</v>
      </c>
      <c r="G14" s="15">
        <f>IF(H$8="y",(ROUNDUP(H$7/C14,0)),0)</f>
        <v>10</v>
      </c>
      <c r="H14" s="86">
        <f>G14*F14</f>
        <v>367.5</v>
      </c>
      <c r="I14" s="82"/>
      <c r="K14" s="22"/>
      <c r="L14" s="22"/>
      <c r="M14" s="22"/>
      <c r="N14" s="3"/>
      <c r="O14" s="3"/>
      <c r="P14" s="3"/>
      <c r="Q14" s="3"/>
    </row>
    <row r="15" spans="1:17" ht="31" customHeight="1">
      <c r="A15" s="3"/>
      <c r="B15" s="142">
        <v>1</v>
      </c>
      <c r="C15" s="102"/>
      <c r="D15" s="143" t="s">
        <v>137</v>
      </c>
      <c r="E15" s="91" t="s">
        <v>134</v>
      </c>
      <c r="F15" s="14">
        <v>300</v>
      </c>
      <c r="G15" s="167">
        <f>IF(H$8="N",H6,0)</f>
        <v>0</v>
      </c>
      <c r="H15" s="86">
        <f t="shared" ref="H15:H20" si="0">IF(G15&gt;9,(F15*0.9),(F15))*G15</f>
        <v>0</v>
      </c>
      <c r="I15" s="82"/>
      <c r="J15" s="23"/>
      <c r="K15" s="22"/>
      <c r="L15" s="22"/>
      <c r="M15" s="22"/>
      <c r="N15" s="3"/>
      <c r="O15" s="3"/>
      <c r="P15" s="3"/>
      <c r="Q15" s="3"/>
    </row>
    <row r="16" spans="1:17" ht="31" customHeight="1">
      <c r="A16" s="3"/>
      <c r="B16" s="62"/>
      <c r="C16" s="141">
        <v>4</v>
      </c>
      <c r="D16" s="143" t="s">
        <v>132</v>
      </c>
      <c r="E16" s="73" t="s">
        <v>133</v>
      </c>
      <c r="F16" s="72">
        <v>15.75</v>
      </c>
      <c r="G16" s="15">
        <f t="shared" ref="G16:G27" si="1">ROUNDUP(H$7/C16,0)</f>
        <v>3</v>
      </c>
      <c r="H16" s="86">
        <f t="shared" ref="H16" si="2">IF(G16&gt;9,(F16*0.9),(F16))*G16</f>
        <v>47.25</v>
      </c>
      <c r="I16" s="82"/>
      <c r="K16" s="22"/>
      <c r="L16" s="22"/>
      <c r="M16" s="22"/>
      <c r="N16" s="3"/>
      <c r="O16" s="3"/>
      <c r="P16" s="3"/>
      <c r="Q16" s="3"/>
    </row>
    <row r="17" spans="1:17" ht="15" customHeight="1">
      <c r="A17" s="74"/>
      <c r="B17" s="63"/>
      <c r="C17" s="141">
        <v>1</v>
      </c>
      <c r="D17" s="66" t="s">
        <v>36</v>
      </c>
      <c r="E17" s="27" t="s">
        <v>40</v>
      </c>
      <c r="F17" s="87">
        <v>6.25</v>
      </c>
      <c r="G17" s="15">
        <f t="shared" si="1"/>
        <v>10</v>
      </c>
      <c r="H17" s="86">
        <f t="shared" si="0"/>
        <v>56.25</v>
      </c>
      <c r="I17" s="82" t="str">
        <f t="shared" ref="I17:I20" si="3">IF(G17&gt;9, "QTY DISCOUNT", "no discount")</f>
        <v>QTY DISCOUNT</v>
      </c>
      <c r="J17" s="23"/>
      <c r="K17" s="22"/>
      <c r="L17" s="22"/>
      <c r="M17" s="22"/>
      <c r="N17" s="3"/>
      <c r="O17" s="3"/>
      <c r="P17" s="3"/>
      <c r="Q17" s="3"/>
    </row>
    <row r="18" spans="1:17" ht="15" customHeight="1">
      <c r="A18" s="74"/>
      <c r="B18" s="63"/>
      <c r="C18" s="141">
        <v>1</v>
      </c>
      <c r="D18" s="66" t="s">
        <v>37</v>
      </c>
      <c r="E18" s="27" t="s">
        <v>41</v>
      </c>
      <c r="F18" s="72">
        <v>5.25</v>
      </c>
      <c r="G18" s="15">
        <f t="shared" si="1"/>
        <v>10</v>
      </c>
      <c r="H18" s="86">
        <f t="shared" si="0"/>
        <v>47.250000000000007</v>
      </c>
      <c r="I18" s="82" t="str">
        <f t="shared" si="3"/>
        <v>QTY DISCOUNT</v>
      </c>
      <c r="J18" s="23"/>
      <c r="K18" s="22"/>
      <c r="L18" s="22"/>
      <c r="M18" s="22"/>
      <c r="N18" s="3"/>
      <c r="O18" s="3"/>
      <c r="P18" s="3"/>
      <c r="Q18" s="3"/>
    </row>
    <row r="19" spans="1:17" ht="15" customHeight="1">
      <c r="A19" s="74"/>
      <c r="B19" s="63"/>
      <c r="C19" s="141">
        <v>1</v>
      </c>
      <c r="D19" s="66" t="s">
        <v>39</v>
      </c>
      <c r="E19" s="27" t="s">
        <v>43</v>
      </c>
      <c r="F19" s="72">
        <v>4.25</v>
      </c>
      <c r="G19" s="15">
        <f t="shared" si="1"/>
        <v>10</v>
      </c>
      <c r="H19" s="85">
        <f t="shared" si="0"/>
        <v>38.25</v>
      </c>
      <c r="I19" s="82" t="str">
        <f t="shared" si="3"/>
        <v>QTY DISCOUNT</v>
      </c>
      <c r="J19" s="23"/>
      <c r="K19" s="22"/>
      <c r="L19" s="22"/>
      <c r="M19" s="22"/>
      <c r="N19" s="3"/>
      <c r="O19" s="3"/>
      <c r="P19" s="3"/>
      <c r="Q19" s="3"/>
    </row>
    <row r="20" spans="1:17" ht="15" customHeight="1">
      <c r="A20" s="74"/>
      <c r="B20" s="63"/>
      <c r="C20" s="141">
        <v>1</v>
      </c>
      <c r="D20" s="66" t="s">
        <v>38</v>
      </c>
      <c r="E20" s="26" t="s">
        <v>42</v>
      </c>
      <c r="F20" s="72">
        <v>4.25</v>
      </c>
      <c r="G20" s="15">
        <f t="shared" si="1"/>
        <v>10</v>
      </c>
      <c r="H20" s="85">
        <f t="shared" si="0"/>
        <v>38.25</v>
      </c>
      <c r="I20" s="82" t="str">
        <f t="shared" si="3"/>
        <v>QTY DISCOUNT</v>
      </c>
      <c r="J20" s="23"/>
      <c r="K20" s="22"/>
      <c r="L20" s="22"/>
      <c r="M20" s="22"/>
      <c r="N20" s="3"/>
      <c r="O20" s="3"/>
      <c r="P20" s="3"/>
      <c r="Q20" s="3"/>
    </row>
    <row r="21" spans="1:17" ht="15" customHeight="1">
      <c r="A21" s="74"/>
      <c r="B21" s="63"/>
      <c r="C21" s="141">
        <v>1</v>
      </c>
      <c r="D21" s="6" t="s">
        <v>24</v>
      </c>
      <c r="E21" s="27" t="s">
        <v>22</v>
      </c>
      <c r="F21" s="11">
        <v>7.25</v>
      </c>
      <c r="G21" s="15">
        <f t="shared" si="1"/>
        <v>10</v>
      </c>
      <c r="H21" s="33">
        <f t="shared" ref="H21:H26" si="4">G21*F21</f>
        <v>72.5</v>
      </c>
      <c r="I21" s="82"/>
      <c r="J21" s="23"/>
      <c r="K21" s="22"/>
      <c r="L21" s="22"/>
      <c r="M21" s="22"/>
      <c r="N21" s="3"/>
      <c r="O21" s="3"/>
      <c r="P21" s="3"/>
      <c r="Q21" s="3"/>
    </row>
    <row r="22" spans="1:17" ht="15" customHeight="1">
      <c r="A22" s="74"/>
      <c r="B22" s="62"/>
      <c r="C22" s="141">
        <v>1</v>
      </c>
      <c r="D22" s="12" t="s">
        <v>71</v>
      </c>
      <c r="E22" s="27" t="s">
        <v>72</v>
      </c>
      <c r="F22" s="11">
        <v>15.75</v>
      </c>
      <c r="G22" s="15">
        <f t="shared" si="1"/>
        <v>10</v>
      </c>
      <c r="H22" s="33">
        <f t="shared" si="4"/>
        <v>157.5</v>
      </c>
      <c r="I22" s="82"/>
      <c r="J22" s="23"/>
      <c r="K22" s="22"/>
      <c r="L22" s="22"/>
      <c r="M22" s="22"/>
      <c r="N22" s="3"/>
      <c r="O22" s="3"/>
      <c r="P22" s="3"/>
      <c r="Q22" s="3"/>
    </row>
    <row r="23" spans="1:17" ht="15" customHeight="1">
      <c r="A23" s="111"/>
      <c r="B23" s="62"/>
      <c r="C23" s="141">
        <v>2</v>
      </c>
      <c r="D23" s="66" t="s">
        <v>27</v>
      </c>
      <c r="E23" s="27" t="s">
        <v>28</v>
      </c>
      <c r="F23" s="11">
        <v>23.25</v>
      </c>
      <c r="G23" s="15">
        <f t="shared" si="1"/>
        <v>5</v>
      </c>
      <c r="H23" s="16">
        <f>G23*F23</f>
        <v>116.25</v>
      </c>
      <c r="I23" s="82"/>
      <c r="J23" s="10"/>
      <c r="K23" s="3"/>
      <c r="L23" s="3"/>
      <c r="M23" s="3"/>
      <c r="N23" s="3"/>
      <c r="O23" s="3"/>
      <c r="P23" s="3"/>
      <c r="Q23" s="3"/>
    </row>
    <row r="24" spans="1:17" ht="15" customHeight="1">
      <c r="A24" s="74"/>
      <c r="B24" s="62"/>
      <c r="C24" s="141">
        <v>2</v>
      </c>
      <c r="D24" s="66" t="s">
        <v>25</v>
      </c>
      <c r="E24" s="28" t="s">
        <v>65</v>
      </c>
      <c r="F24" s="14">
        <v>4.25</v>
      </c>
      <c r="G24" s="15">
        <f t="shared" si="1"/>
        <v>5</v>
      </c>
      <c r="H24" s="35">
        <f t="shared" si="4"/>
        <v>21.25</v>
      </c>
      <c r="I24" s="82"/>
      <c r="J24" s="10"/>
      <c r="K24" s="3"/>
      <c r="L24" s="3"/>
      <c r="M24" s="3"/>
      <c r="N24" s="3"/>
      <c r="O24" s="3"/>
      <c r="P24" s="3"/>
      <c r="Q24" s="3"/>
    </row>
    <row r="25" spans="1:17" ht="15" customHeight="1">
      <c r="A25" s="74"/>
      <c r="B25" s="62"/>
      <c r="C25" s="141">
        <v>1</v>
      </c>
      <c r="D25" s="66" t="s">
        <v>44</v>
      </c>
      <c r="E25" s="27" t="s">
        <v>56</v>
      </c>
      <c r="F25" s="11">
        <v>3.25</v>
      </c>
      <c r="G25" s="15">
        <f t="shared" si="1"/>
        <v>10</v>
      </c>
      <c r="H25" s="16">
        <f t="shared" si="4"/>
        <v>32.5</v>
      </c>
      <c r="I25" s="82"/>
      <c r="J25" s="23"/>
      <c r="K25" s="22"/>
      <c r="L25" s="22"/>
      <c r="M25" s="22"/>
      <c r="N25" s="3"/>
      <c r="O25" s="3"/>
      <c r="P25" s="3"/>
      <c r="Q25" s="3"/>
    </row>
    <row r="26" spans="1:17" ht="15" customHeight="1">
      <c r="A26" s="74"/>
      <c r="B26" s="62"/>
      <c r="C26" s="141">
        <v>1</v>
      </c>
      <c r="D26" s="66" t="s">
        <v>83</v>
      </c>
      <c r="E26" s="27" t="s">
        <v>18</v>
      </c>
      <c r="F26" s="11">
        <v>10.5</v>
      </c>
      <c r="G26" s="15">
        <f t="shared" si="1"/>
        <v>10</v>
      </c>
      <c r="H26" s="16">
        <f t="shared" si="4"/>
        <v>105</v>
      </c>
      <c r="I26" s="82"/>
      <c r="J26" s="10"/>
      <c r="K26" s="3"/>
      <c r="L26" s="3"/>
      <c r="M26" s="3"/>
      <c r="N26" s="3"/>
      <c r="O26" s="3"/>
      <c r="P26" s="3"/>
      <c r="Q26" s="3"/>
    </row>
    <row r="27" spans="1:17" ht="15" customHeight="1">
      <c r="A27" s="74"/>
      <c r="B27" s="62"/>
      <c r="C27" s="141">
        <v>5</v>
      </c>
      <c r="D27" s="66" t="s">
        <v>29</v>
      </c>
      <c r="E27" s="27" t="s">
        <v>23</v>
      </c>
      <c r="F27" s="11">
        <v>5.25</v>
      </c>
      <c r="G27" s="17">
        <f t="shared" si="1"/>
        <v>2</v>
      </c>
      <c r="H27" s="33">
        <f>G27*F27</f>
        <v>10.5</v>
      </c>
      <c r="I27" s="82"/>
      <c r="J27" s="10"/>
      <c r="K27" s="3"/>
      <c r="L27" s="3"/>
      <c r="M27" s="3"/>
      <c r="N27" s="3"/>
      <c r="O27" s="3"/>
      <c r="P27" s="3"/>
      <c r="Q27" s="3"/>
    </row>
    <row r="28" spans="1:17" ht="15" customHeight="1">
      <c r="A28" s="74"/>
      <c r="B28" s="142">
        <v>1</v>
      </c>
      <c r="C28" s="145"/>
      <c r="D28" s="146" t="s">
        <v>104</v>
      </c>
      <c r="E28" s="28" t="s">
        <v>47</v>
      </c>
      <c r="F28" s="14">
        <v>26.25</v>
      </c>
      <c r="G28" s="57">
        <f>IF(H$9="y",(ROUNDUP(H$6/B28,0)),0)</f>
        <v>1</v>
      </c>
      <c r="H28" s="147">
        <f>G28*F28</f>
        <v>26.25</v>
      </c>
      <c r="I28" s="82"/>
      <c r="J28" s="23"/>
      <c r="K28" s="22"/>
      <c r="L28" s="22"/>
      <c r="M28" s="22"/>
      <c r="N28" s="3"/>
      <c r="O28" s="3"/>
      <c r="P28" s="3"/>
      <c r="Q28" s="3"/>
    </row>
    <row r="29" spans="1:17" ht="15" customHeight="1">
      <c r="A29" s="74"/>
      <c r="B29" s="63"/>
      <c r="C29" s="59">
        <v>2</v>
      </c>
      <c r="D29" s="66" t="s">
        <v>85</v>
      </c>
      <c r="E29" s="27" t="s">
        <v>7</v>
      </c>
      <c r="F29" s="11">
        <v>6.75</v>
      </c>
      <c r="G29" s="57">
        <f>IF(H$9="y",(ROUNDUP(H$7/C29,0)),0)</f>
        <v>5</v>
      </c>
      <c r="H29" s="148">
        <f t="shared" ref="H29:H35" si="5">IF(G29&gt;9,(F29*0.9),(F29))*G29</f>
        <v>33.75</v>
      </c>
      <c r="I29" s="82" t="str">
        <f t="shared" ref="I29:I35" si="6">IF(G29&gt;9, "QTY DISCOUNT", "no discount")</f>
        <v>no discount</v>
      </c>
      <c r="J29" s="23"/>
      <c r="K29" s="22"/>
      <c r="L29" s="22"/>
      <c r="M29" s="22"/>
      <c r="N29" s="3"/>
      <c r="O29" s="3"/>
      <c r="P29" s="3"/>
      <c r="Q29" s="3"/>
    </row>
    <row r="30" spans="1:17" ht="15" customHeight="1">
      <c r="A30" s="74"/>
      <c r="B30" s="63"/>
      <c r="C30" s="59">
        <v>2</v>
      </c>
      <c r="D30" s="46" t="s">
        <v>89</v>
      </c>
      <c r="E30" s="27" t="s">
        <v>49</v>
      </c>
      <c r="F30" s="37">
        <v>5.25</v>
      </c>
      <c r="G30" s="57">
        <f t="shared" ref="G30:G36" si="7">IF(H$9="y",(ROUNDUP(H$7/C30,0)),0)</f>
        <v>5</v>
      </c>
      <c r="H30" s="148">
        <f t="shared" si="5"/>
        <v>26.25</v>
      </c>
      <c r="I30" s="82" t="str">
        <f t="shared" si="6"/>
        <v>no discount</v>
      </c>
      <c r="J30" s="23"/>
      <c r="K30" s="22"/>
      <c r="L30" s="22"/>
      <c r="M30" s="22"/>
      <c r="N30" s="3"/>
      <c r="O30" s="3"/>
      <c r="P30" s="3"/>
      <c r="Q30" s="3"/>
    </row>
    <row r="31" spans="1:17" ht="15" customHeight="1">
      <c r="A31" s="74"/>
      <c r="B31" s="63"/>
      <c r="C31" s="59">
        <v>2</v>
      </c>
      <c r="D31" s="41" t="s">
        <v>54</v>
      </c>
      <c r="E31" s="27" t="s">
        <v>12</v>
      </c>
      <c r="F31" s="215">
        <v>6.75</v>
      </c>
      <c r="G31" s="57">
        <f t="shared" si="7"/>
        <v>5</v>
      </c>
      <c r="H31" s="83">
        <f t="shared" si="5"/>
        <v>33.75</v>
      </c>
      <c r="I31" s="82" t="str">
        <f t="shared" si="6"/>
        <v>no discount</v>
      </c>
      <c r="J31" s="23"/>
      <c r="K31" s="22"/>
      <c r="L31" s="22"/>
      <c r="M31" s="22"/>
      <c r="N31" s="3"/>
      <c r="O31" s="3"/>
      <c r="P31" s="3"/>
      <c r="Q31" s="3"/>
    </row>
    <row r="32" spans="1:17" ht="15" customHeight="1">
      <c r="A32" s="74"/>
      <c r="B32" s="63"/>
      <c r="C32" s="59">
        <v>4</v>
      </c>
      <c r="D32" s="41" t="s">
        <v>33</v>
      </c>
      <c r="E32" s="27" t="s">
        <v>74</v>
      </c>
      <c r="F32" s="215">
        <v>6.75</v>
      </c>
      <c r="G32" s="57">
        <f t="shared" si="7"/>
        <v>3</v>
      </c>
      <c r="H32" s="83">
        <f t="shared" si="5"/>
        <v>20.25</v>
      </c>
      <c r="I32" s="82" t="str">
        <f t="shared" si="6"/>
        <v>no discount</v>
      </c>
      <c r="J32" s="23"/>
      <c r="K32" s="22"/>
      <c r="L32" s="22"/>
      <c r="M32" s="22"/>
      <c r="N32" s="3"/>
      <c r="O32" s="3"/>
      <c r="P32" s="3"/>
      <c r="Q32" s="3"/>
    </row>
    <row r="33" spans="1:17" ht="15" customHeight="1">
      <c r="A33" s="74"/>
      <c r="B33" s="63"/>
      <c r="C33" s="59">
        <v>2</v>
      </c>
      <c r="D33" s="66" t="s">
        <v>14</v>
      </c>
      <c r="E33" s="27" t="s">
        <v>46</v>
      </c>
      <c r="F33" s="215">
        <v>6.75</v>
      </c>
      <c r="G33" s="57">
        <f t="shared" si="7"/>
        <v>5</v>
      </c>
      <c r="H33" s="83">
        <f t="shared" si="5"/>
        <v>33.75</v>
      </c>
      <c r="I33" s="82" t="str">
        <f t="shared" si="6"/>
        <v>no discount</v>
      </c>
      <c r="J33" s="23"/>
      <c r="K33" s="22"/>
      <c r="L33" s="22"/>
      <c r="M33" s="22"/>
      <c r="N33" s="3"/>
      <c r="O33" s="3"/>
      <c r="P33" s="3"/>
      <c r="Q33" s="3"/>
    </row>
    <row r="34" spans="1:17" ht="15" customHeight="1">
      <c r="A34" s="74"/>
      <c r="B34" s="63"/>
      <c r="C34" s="59">
        <v>4</v>
      </c>
      <c r="D34" s="66" t="s">
        <v>87</v>
      </c>
      <c r="E34" s="27" t="s">
        <v>75</v>
      </c>
      <c r="F34" s="215">
        <v>6.75</v>
      </c>
      <c r="G34" s="57">
        <f t="shared" si="7"/>
        <v>3</v>
      </c>
      <c r="H34" s="149">
        <f t="shared" si="5"/>
        <v>20.25</v>
      </c>
      <c r="I34" s="82" t="str">
        <f t="shared" si="6"/>
        <v>no discount</v>
      </c>
      <c r="J34" s="23"/>
      <c r="K34" s="22"/>
      <c r="L34" s="22"/>
      <c r="M34" s="22"/>
      <c r="N34" s="3"/>
      <c r="O34" s="3"/>
      <c r="P34" s="3"/>
      <c r="Q34" s="3"/>
    </row>
    <row r="35" spans="1:17" ht="15" customHeight="1">
      <c r="A35" s="74"/>
      <c r="B35" s="63"/>
      <c r="C35" s="59">
        <v>2</v>
      </c>
      <c r="D35" s="66" t="s">
        <v>86</v>
      </c>
      <c r="E35" s="27" t="s">
        <v>76</v>
      </c>
      <c r="F35" s="215">
        <v>6.75</v>
      </c>
      <c r="G35" s="57">
        <f t="shared" si="7"/>
        <v>5</v>
      </c>
      <c r="H35" s="149">
        <f t="shared" si="5"/>
        <v>33.75</v>
      </c>
      <c r="I35" s="82" t="str">
        <f t="shared" si="6"/>
        <v>no discount</v>
      </c>
      <c r="J35" s="23"/>
      <c r="K35" s="22"/>
      <c r="L35" s="22"/>
      <c r="M35" s="22"/>
      <c r="N35" s="3"/>
      <c r="O35" s="3"/>
      <c r="P35" s="3"/>
      <c r="Q35" s="3"/>
    </row>
    <row r="36" spans="1:17" ht="15" customHeight="1" thickBot="1">
      <c r="A36" s="74"/>
      <c r="B36" s="64"/>
      <c r="C36" s="128">
        <v>2</v>
      </c>
      <c r="D36" s="67" t="s">
        <v>84</v>
      </c>
      <c r="E36" s="29" t="s">
        <v>35</v>
      </c>
      <c r="F36" s="13">
        <v>18.25</v>
      </c>
      <c r="G36" s="57">
        <f t="shared" si="7"/>
        <v>5</v>
      </c>
      <c r="H36" s="150">
        <f>IF(G36&gt;9,(F36*0.9),(F36))*G36</f>
        <v>91.25</v>
      </c>
      <c r="I36" s="82" t="str">
        <f>IF(G36&gt;9, "QTY DISCOUNT", "no discount")</f>
        <v>no discount</v>
      </c>
      <c r="J36" s="10"/>
      <c r="K36" s="3"/>
      <c r="L36" s="3"/>
      <c r="M36" s="3"/>
      <c r="N36" s="3"/>
      <c r="O36" s="3"/>
      <c r="P36" s="3"/>
      <c r="Q36" s="3"/>
    </row>
    <row r="37" spans="1:17" ht="28" customHeight="1" thickBot="1">
      <c r="A37" s="5"/>
      <c r="B37" s="242" t="s">
        <v>154</v>
      </c>
      <c r="C37" s="242"/>
      <c r="D37" s="243"/>
      <c r="E37" s="350" t="s">
        <v>73</v>
      </c>
      <c r="F37" s="351"/>
      <c r="G37" s="351"/>
      <c r="H37" s="144">
        <f>SUM(H13:H36)</f>
        <v>2164.5</v>
      </c>
      <c r="I37" s="2">
        <f>H37/H7</f>
        <v>216.45</v>
      </c>
      <c r="J37" s="2" t="s">
        <v>55</v>
      </c>
      <c r="K37" s="1"/>
      <c r="L37" s="1"/>
      <c r="M37" s="1"/>
      <c r="N37" s="1"/>
      <c r="O37" s="1"/>
      <c r="P37" s="1"/>
      <c r="Q37" s="1"/>
    </row>
    <row r="38" spans="1:17" s="8" customFormat="1" ht="38" customHeight="1">
      <c r="A38" s="31"/>
      <c r="B38" s="151"/>
      <c r="C38" s="119"/>
      <c r="D38" s="119"/>
      <c r="E38" s="119"/>
      <c r="F38" s="119"/>
      <c r="G38" s="119"/>
      <c r="H38" s="119"/>
      <c r="I38" s="39"/>
      <c r="J38" s="31"/>
      <c r="K38" s="31"/>
      <c r="L38" s="31"/>
      <c r="M38" s="31"/>
      <c r="N38" s="31"/>
      <c r="O38" s="31"/>
      <c r="P38" s="31"/>
      <c r="Q38" s="31"/>
    </row>
    <row r="39" spans="1:17" ht="37" customHeight="1">
      <c r="A39" s="1"/>
      <c r="B39" s="1"/>
      <c r="J39" s="1"/>
      <c r="K39" s="1"/>
      <c r="L39" s="1"/>
      <c r="M39" s="1"/>
      <c r="N39" s="1"/>
      <c r="O39" s="1"/>
      <c r="P39" s="1"/>
      <c r="Q39" s="1"/>
    </row>
    <row r="40" spans="1:17" ht="14">
      <c r="A40" s="1"/>
      <c r="B40" s="1"/>
      <c r="C40" s="118"/>
      <c r="D40" s="118"/>
      <c r="E40" s="118"/>
      <c r="F40" s="118"/>
      <c r="G40" s="118"/>
      <c r="H40" s="118"/>
      <c r="J40" s="1"/>
      <c r="K40" s="1"/>
      <c r="L40" s="1"/>
      <c r="M40" s="1"/>
      <c r="N40" s="1"/>
      <c r="O40" s="1"/>
      <c r="P40" s="1"/>
      <c r="Q40" s="1"/>
    </row>
    <row r="41" spans="1:17" ht="14">
      <c r="A41" s="1"/>
      <c r="B41" s="1"/>
      <c r="C41" s="5"/>
      <c r="D41" s="4"/>
      <c r="E41" s="5"/>
      <c r="F41" s="19"/>
      <c r="G41" s="9"/>
      <c r="H41" s="10"/>
      <c r="J41" s="1"/>
      <c r="K41" s="1"/>
      <c r="L41" s="1"/>
      <c r="M41" s="1"/>
      <c r="N41" s="1"/>
      <c r="O41" s="1"/>
      <c r="P41" s="1"/>
      <c r="Q41" s="1"/>
    </row>
    <row r="42" spans="1:17" ht="14">
      <c r="A42" s="1"/>
      <c r="B42" s="1"/>
      <c r="G42" s="9"/>
      <c r="H42" s="10"/>
      <c r="J42" s="1"/>
      <c r="K42" s="1"/>
      <c r="L42" s="1"/>
      <c r="M42" s="1"/>
      <c r="N42" s="1"/>
      <c r="O42" s="1"/>
      <c r="P42" s="1"/>
      <c r="Q42" s="1"/>
    </row>
    <row r="43" spans="1:17" ht="14">
      <c r="A43" s="1"/>
      <c r="B43" s="1"/>
      <c r="G43" s="9"/>
      <c r="H43" s="10"/>
      <c r="J43" s="1"/>
      <c r="K43" s="1"/>
      <c r="L43" s="1"/>
      <c r="M43" s="1"/>
      <c r="N43" s="1"/>
      <c r="O43" s="1"/>
      <c r="P43" s="1"/>
      <c r="Q43" s="1"/>
    </row>
    <row r="44" spans="1:17" ht="14">
      <c r="A44" s="1"/>
      <c r="B44" s="1"/>
      <c r="G44" s="9"/>
      <c r="H44" s="10"/>
      <c r="J44" s="1"/>
      <c r="K44" s="1"/>
      <c r="L44" s="1"/>
      <c r="M44" s="1"/>
      <c r="N44" s="1"/>
      <c r="O44" s="1"/>
      <c r="P44" s="1"/>
      <c r="Q44" s="1"/>
    </row>
    <row r="45" spans="1:17" ht="14">
      <c r="A45" s="1"/>
      <c r="B45" s="1"/>
      <c r="G45" s="9"/>
      <c r="H45" s="10"/>
      <c r="J45" s="1"/>
      <c r="K45" s="1"/>
      <c r="L45" s="1"/>
      <c r="M45" s="1"/>
      <c r="N45" s="1"/>
      <c r="O45" s="1"/>
      <c r="P45" s="1"/>
      <c r="Q45" s="1"/>
    </row>
    <row r="46" spans="1:17" ht="14">
      <c r="A46" s="1"/>
      <c r="B46" s="1"/>
      <c r="G46" s="9"/>
      <c r="H46" s="10"/>
      <c r="J46" s="1"/>
      <c r="K46" s="1"/>
      <c r="L46" s="1"/>
      <c r="M46" s="1"/>
      <c r="N46" s="1"/>
      <c r="O46" s="1"/>
      <c r="P46" s="1"/>
      <c r="Q46" s="1"/>
    </row>
    <row r="47" spans="1:17" ht="14">
      <c r="A47" s="1"/>
      <c r="B47" s="1"/>
      <c r="G47" s="9"/>
      <c r="H47" s="10"/>
      <c r="J47" s="1"/>
      <c r="K47" s="1"/>
      <c r="L47" s="1"/>
      <c r="M47" s="1"/>
      <c r="N47" s="1"/>
      <c r="O47" s="1"/>
      <c r="P47" s="1"/>
      <c r="Q47" s="1"/>
    </row>
    <row r="48" spans="1:17" ht="14">
      <c r="A48" s="1"/>
      <c r="B48" s="1"/>
      <c r="G48" s="9"/>
      <c r="H48" s="10"/>
      <c r="J48" s="1"/>
      <c r="K48" s="1"/>
      <c r="L48" s="1"/>
      <c r="M48" s="1"/>
      <c r="N48" s="1"/>
      <c r="O48" s="1"/>
      <c r="P48" s="1"/>
      <c r="Q48" s="1"/>
    </row>
    <row r="49" spans="1:17" ht="14">
      <c r="A49" s="1"/>
      <c r="B49" s="1"/>
      <c r="G49" s="9"/>
      <c r="H49" s="10"/>
      <c r="J49" s="1"/>
      <c r="K49" s="1"/>
      <c r="L49" s="1"/>
      <c r="M49" s="1"/>
      <c r="N49" s="1"/>
      <c r="O49" s="1"/>
      <c r="P49" s="1"/>
      <c r="Q49" s="1"/>
    </row>
    <row r="50" spans="1:17" ht="14">
      <c r="A50" s="1"/>
      <c r="B50" s="1"/>
      <c r="G50" s="9"/>
      <c r="H50" s="10"/>
      <c r="J50" s="1"/>
      <c r="K50" s="1"/>
      <c r="L50" s="1"/>
      <c r="M50" s="1"/>
      <c r="N50" s="1"/>
      <c r="O50" s="1"/>
      <c r="P50" s="1"/>
      <c r="Q50" s="1"/>
    </row>
    <row r="51" spans="1:17" ht="14">
      <c r="A51" s="1"/>
      <c r="B51" s="1"/>
      <c r="G51" s="9"/>
      <c r="H51" s="10"/>
      <c r="J51" s="1"/>
      <c r="K51" s="1"/>
      <c r="L51" s="1"/>
      <c r="M51" s="1"/>
      <c r="N51" s="1"/>
      <c r="O51" s="1"/>
      <c r="P51" s="1"/>
      <c r="Q51" s="1"/>
    </row>
    <row r="52" spans="1:17" ht="14">
      <c r="A52" s="1"/>
      <c r="B52" s="1"/>
      <c r="G52" s="9"/>
      <c r="H52" s="10"/>
      <c r="J52" s="1"/>
      <c r="K52" s="1"/>
      <c r="L52" s="1"/>
      <c r="M52" s="1"/>
      <c r="N52" s="1"/>
      <c r="O52" s="1"/>
      <c r="P52" s="1"/>
      <c r="Q52" s="1"/>
    </row>
    <row r="53" spans="1:17" ht="14">
      <c r="A53" s="1"/>
      <c r="B53" s="1"/>
      <c r="G53" s="9"/>
      <c r="H53" s="10"/>
      <c r="J53" s="1"/>
      <c r="K53" s="1"/>
      <c r="L53" s="1"/>
      <c r="M53" s="1"/>
      <c r="N53" s="1"/>
      <c r="O53" s="1"/>
      <c r="P53" s="1"/>
      <c r="Q53" s="1"/>
    </row>
    <row r="54" spans="1:17" ht="14">
      <c r="A54" s="1"/>
      <c r="B54" s="1"/>
      <c r="G54" s="9"/>
      <c r="H54" s="10"/>
      <c r="J54" s="1"/>
      <c r="K54" s="1"/>
      <c r="L54" s="1"/>
      <c r="M54" s="1"/>
      <c r="N54" s="1"/>
      <c r="O54" s="1"/>
      <c r="P54" s="1"/>
      <c r="Q54" s="1"/>
    </row>
    <row r="55" spans="1:17" ht="14">
      <c r="A55" s="1"/>
      <c r="B55" s="1"/>
      <c r="G55" s="9"/>
      <c r="H55" s="10"/>
      <c r="J55" s="1"/>
      <c r="K55" s="1"/>
      <c r="L55" s="1"/>
      <c r="M55" s="1"/>
      <c r="N55" s="1"/>
      <c r="O55" s="1"/>
      <c r="P55" s="1"/>
      <c r="Q55" s="1"/>
    </row>
    <row r="56" spans="1:17" ht="14">
      <c r="A56" s="1"/>
      <c r="B56" s="1"/>
      <c r="G56" s="9"/>
      <c r="H56" s="10"/>
      <c r="J56" s="1"/>
      <c r="K56" s="1"/>
      <c r="L56" s="1"/>
      <c r="M56" s="1"/>
      <c r="N56" s="1"/>
      <c r="O56" s="1"/>
      <c r="P56" s="1"/>
      <c r="Q56" s="1"/>
    </row>
    <row r="57" spans="1:17" ht="14">
      <c r="A57" s="1"/>
      <c r="B57" s="1"/>
      <c r="G57" s="9"/>
      <c r="H57" s="10"/>
      <c r="J57" s="1"/>
      <c r="K57" s="1"/>
      <c r="L57" s="1"/>
      <c r="M57" s="1"/>
      <c r="N57" s="1"/>
      <c r="O57" s="1"/>
      <c r="P57" s="1"/>
      <c r="Q57" s="1"/>
    </row>
    <row r="58" spans="1:17" ht="14">
      <c r="A58" s="1"/>
      <c r="B58" s="1"/>
      <c r="G58" s="9"/>
      <c r="H58" s="10"/>
      <c r="J58" s="1"/>
      <c r="K58" s="1"/>
      <c r="L58" s="1"/>
      <c r="M58" s="1"/>
      <c r="N58" s="1"/>
      <c r="O58" s="1"/>
      <c r="P58" s="1"/>
      <c r="Q58" s="1"/>
    </row>
    <row r="59" spans="1:17" ht="14">
      <c r="A59" s="1"/>
      <c r="B59" s="1"/>
      <c r="G59" s="9"/>
      <c r="H59" s="10"/>
      <c r="J59" s="1"/>
      <c r="K59" s="1"/>
      <c r="L59" s="1"/>
      <c r="M59" s="1"/>
      <c r="N59" s="1"/>
      <c r="O59" s="1"/>
      <c r="P59" s="1"/>
      <c r="Q59" s="1"/>
    </row>
    <row r="60" spans="1:17" ht="14">
      <c r="A60" s="1"/>
      <c r="B60" s="1"/>
      <c r="G60" s="9"/>
      <c r="H60" s="10"/>
      <c r="J60" s="1"/>
      <c r="K60" s="1"/>
      <c r="L60" s="1"/>
      <c r="M60" s="1"/>
      <c r="N60" s="1"/>
      <c r="O60" s="1"/>
      <c r="P60" s="1"/>
      <c r="Q60" s="1"/>
    </row>
    <row r="61" spans="1:17" ht="14">
      <c r="A61" s="1"/>
      <c r="B61" s="1"/>
      <c r="G61" s="9"/>
      <c r="H61" s="10"/>
      <c r="J61" s="1"/>
      <c r="K61" s="1"/>
      <c r="L61" s="1"/>
      <c r="M61" s="1"/>
      <c r="N61" s="1"/>
      <c r="O61" s="1"/>
      <c r="P61" s="1"/>
      <c r="Q61" s="1"/>
    </row>
    <row r="62" spans="1:17" ht="14">
      <c r="A62" s="1"/>
      <c r="B62" s="1"/>
      <c r="G62" s="9"/>
      <c r="H62" s="10"/>
      <c r="J62" s="1"/>
      <c r="K62" s="1"/>
      <c r="L62" s="1"/>
      <c r="M62" s="1"/>
      <c r="N62" s="1"/>
      <c r="O62" s="1"/>
      <c r="P62" s="1"/>
      <c r="Q62" s="1"/>
    </row>
    <row r="63" spans="1:17" ht="14">
      <c r="A63" s="1"/>
      <c r="B63" s="1"/>
      <c r="G63" s="9"/>
      <c r="H63" s="10"/>
      <c r="J63" s="1"/>
      <c r="K63" s="1"/>
      <c r="L63" s="1"/>
      <c r="M63" s="1"/>
      <c r="N63" s="1"/>
      <c r="O63" s="1"/>
      <c r="P63" s="1"/>
      <c r="Q63" s="1"/>
    </row>
    <row r="64" spans="1:17" ht="14">
      <c r="A64" s="1"/>
      <c r="B64" s="1"/>
      <c r="G64" s="9"/>
      <c r="H64" s="10"/>
      <c r="J64" s="1"/>
      <c r="K64" s="1"/>
      <c r="L64" s="1"/>
      <c r="M64" s="1"/>
      <c r="N64" s="1"/>
      <c r="O64" s="1"/>
      <c r="P64" s="1"/>
      <c r="Q64" s="1"/>
    </row>
    <row r="65" spans="1:17" ht="14">
      <c r="A65" s="1"/>
      <c r="B65" s="1"/>
      <c r="G65" s="9"/>
      <c r="H65" s="10"/>
      <c r="J65" s="1"/>
      <c r="K65" s="1"/>
      <c r="L65" s="1"/>
      <c r="M65" s="1"/>
      <c r="N65" s="1"/>
      <c r="O65" s="1"/>
      <c r="P65" s="1"/>
      <c r="Q65" s="1"/>
    </row>
    <row r="66" spans="1:17" ht="14">
      <c r="A66" s="1"/>
      <c r="B66" s="1"/>
      <c r="G66" s="9"/>
      <c r="H66" s="10"/>
      <c r="J66" s="1"/>
      <c r="K66" s="1"/>
      <c r="L66" s="1"/>
      <c r="M66" s="1"/>
      <c r="N66" s="1"/>
      <c r="O66" s="1"/>
      <c r="P66" s="1"/>
      <c r="Q66" s="1"/>
    </row>
    <row r="67" spans="1:17" ht="14">
      <c r="A67" s="1"/>
      <c r="B67" s="1"/>
      <c r="G67" s="9"/>
      <c r="H67" s="10"/>
      <c r="J67" s="1"/>
      <c r="K67" s="1"/>
      <c r="L67" s="1"/>
      <c r="M67" s="1"/>
      <c r="N67" s="1"/>
      <c r="O67" s="1"/>
      <c r="P67" s="1"/>
      <c r="Q67" s="1"/>
    </row>
    <row r="68" spans="1:17" ht="14">
      <c r="A68" s="1"/>
      <c r="B68" s="1"/>
      <c r="G68" s="9"/>
      <c r="H68" s="10"/>
      <c r="J68" s="1"/>
      <c r="K68" s="1"/>
      <c r="L68" s="1"/>
      <c r="M68" s="1"/>
      <c r="N68" s="1"/>
      <c r="O68" s="1"/>
      <c r="P68" s="1"/>
      <c r="Q68" s="1"/>
    </row>
    <row r="69" spans="1:17" ht="14">
      <c r="A69" s="1"/>
      <c r="B69" s="1"/>
      <c r="G69" s="9"/>
      <c r="H69" s="10"/>
      <c r="J69" s="1"/>
      <c r="K69" s="1"/>
      <c r="L69" s="1"/>
      <c r="M69" s="1"/>
      <c r="N69" s="1"/>
      <c r="O69" s="1"/>
      <c r="P69" s="1"/>
      <c r="Q69" s="1"/>
    </row>
    <row r="70" spans="1:17" ht="14">
      <c r="A70" s="1"/>
      <c r="B70" s="1"/>
      <c r="G70" s="9"/>
      <c r="H70" s="10"/>
      <c r="J70" s="1"/>
      <c r="K70" s="1"/>
      <c r="L70" s="1"/>
      <c r="M70" s="1"/>
      <c r="N70" s="1"/>
      <c r="O70" s="1"/>
      <c r="P70" s="1"/>
      <c r="Q70" s="1"/>
    </row>
    <row r="71" spans="1:17" ht="14">
      <c r="A71" s="1"/>
      <c r="B71" s="1"/>
      <c r="G71" s="9"/>
      <c r="H71" s="10"/>
      <c r="J71" s="1"/>
      <c r="K71" s="1"/>
      <c r="L71" s="1"/>
      <c r="M71" s="1"/>
      <c r="N71" s="1"/>
      <c r="O71" s="1"/>
      <c r="P71" s="1"/>
      <c r="Q71" s="1"/>
    </row>
    <row r="72" spans="1:17" ht="14">
      <c r="A72" s="1"/>
      <c r="B72" s="1"/>
      <c r="G72" s="9"/>
      <c r="H72" s="10"/>
      <c r="J72" s="1"/>
      <c r="K72" s="1"/>
      <c r="L72" s="1"/>
      <c r="M72" s="1"/>
      <c r="N72" s="1"/>
      <c r="O72" s="1"/>
      <c r="P72" s="1"/>
      <c r="Q72" s="1"/>
    </row>
    <row r="73" spans="1:17" ht="14">
      <c r="A73" s="1"/>
      <c r="B73" s="1"/>
      <c r="G73" s="9"/>
      <c r="H73" s="10"/>
      <c r="J73" s="1"/>
      <c r="K73" s="1"/>
      <c r="L73" s="1"/>
      <c r="M73" s="1"/>
      <c r="N73" s="1"/>
      <c r="O73" s="1"/>
      <c r="P73" s="1"/>
      <c r="Q73" s="1"/>
    </row>
    <row r="74" spans="1:17" ht="14">
      <c r="A74" s="1"/>
      <c r="B74" s="1"/>
      <c r="G74" s="9"/>
      <c r="H74" s="10"/>
      <c r="J74" s="1"/>
      <c r="K74" s="1"/>
      <c r="L74" s="1"/>
      <c r="M74" s="1"/>
      <c r="N74" s="1"/>
      <c r="O74" s="1"/>
      <c r="P74" s="1"/>
      <c r="Q74" s="1"/>
    </row>
    <row r="75" spans="1:17" ht="14">
      <c r="G75" s="9"/>
      <c r="H75" s="10"/>
    </row>
    <row r="76" spans="1:17" ht="14">
      <c r="G76" s="9"/>
      <c r="H76" s="10"/>
    </row>
  </sheetData>
  <mergeCells count="18">
    <mergeCell ref="H11:H12"/>
    <mergeCell ref="E37:G37"/>
    <mergeCell ref="B8:D9"/>
    <mergeCell ref="E8:G8"/>
    <mergeCell ref="E9:G9"/>
    <mergeCell ref="B11:C11"/>
    <mergeCell ref="D11:D12"/>
    <mergeCell ref="E11:E12"/>
    <mergeCell ref="F11:F12"/>
    <mergeCell ref="G11:G12"/>
    <mergeCell ref="B37:D37"/>
    <mergeCell ref="C2:H2"/>
    <mergeCell ref="C3:H3"/>
    <mergeCell ref="C4:H4"/>
    <mergeCell ref="C5:H5"/>
    <mergeCell ref="B6:D7"/>
    <mergeCell ref="E6:G6"/>
    <mergeCell ref="E7:G7"/>
  </mergeCells>
  <printOptions horizontalCentered="1" verticalCentered="1"/>
  <pageMargins left="0.75" right="0.75" top="0.5" bottom="0.5" header="0.5" footer="0.5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&lt;&lt;RS2 all&gt;&gt;</vt:lpstr>
      <vt:lpstr>Pre-K</vt:lpstr>
      <vt:lpstr>RS2 Kindergarten</vt:lpstr>
      <vt:lpstr>RS2 Grade 1</vt:lpstr>
      <vt:lpstr>RS2 Grade 2</vt:lpstr>
      <vt:lpstr>RS2 Grade 3</vt:lpstr>
      <vt:lpstr>RS1 Grade 4</vt:lpstr>
      <vt:lpstr>MIDDLE SCHOOL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Lawler</dc:creator>
  <cp:keywords/>
  <dc:description/>
  <cp:lastModifiedBy>Maren Ehley</cp:lastModifiedBy>
  <cp:lastPrinted>2008-06-23T18:19:29Z</cp:lastPrinted>
  <dcterms:created xsi:type="dcterms:W3CDTF">1999-07-04T18:43:02Z</dcterms:created>
  <dcterms:modified xsi:type="dcterms:W3CDTF">2016-03-14T14:52:28Z</dcterms:modified>
  <cp:category/>
</cp:coreProperties>
</file>